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20" yWindow="0" windowWidth="10485" windowHeight="12360" activeTab="0"/>
  </bookViews>
  <sheets>
    <sheet name="Summary_Notes" sheetId="1" r:id="rId1"/>
    <sheet name="Summary_Tables" sheetId="2" r:id="rId2"/>
    <sheet name="Stage_QPlots" sheetId="3" r:id="rId3"/>
    <sheet name="WSL_Plots" sheetId="4" r:id="rId4"/>
    <sheet name="T1" sheetId="5" r:id="rId5"/>
    <sheet name="T2" sheetId="6" r:id="rId6"/>
    <sheet name="T3" sheetId="7" r:id="rId7"/>
    <sheet name="T1_Sub" sheetId="8" r:id="rId8"/>
    <sheet name="T2_Sub" sheetId="9" r:id="rId9"/>
    <sheet name="T3_Sub" sheetId="10" r:id="rId10"/>
  </sheets>
  <definedNames/>
  <calcPr fullCalcOnLoad="1"/>
</workbook>
</file>

<file path=xl/sharedStrings.xml><?xml version="1.0" encoding="utf-8"?>
<sst xmlns="http://schemas.openxmlformats.org/spreadsheetml/2006/main" count="809" uniqueCount="190">
  <si>
    <t>Calibration Report</t>
  </si>
  <si>
    <t>Transect #</t>
  </si>
  <si>
    <t>Habitat Type</t>
  </si>
  <si>
    <t>Low</t>
  </si>
  <si>
    <t>Mid</t>
  </si>
  <si>
    <t>High</t>
  </si>
  <si>
    <t>A=</t>
  </si>
  <si>
    <t>Mean % Error</t>
  </si>
  <si>
    <t>STATION</t>
  </si>
  <si>
    <t>ELEV</t>
  </si>
  <si>
    <t>FLOW</t>
  </si>
  <si>
    <t>Cal Stage</t>
  </si>
  <si>
    <t>T1</t>
  </si>
  <si>
    <t>T2</t>
  </si>
  <si>
    <t>T3</t>
  </si>
  <si>
    <t>Flow/Transect #</t>
  </si>
  <si>
    <t>Table XX</t>
  </si>
  <si>
    <t>WSEL PLOT</t>
  </si>
  <si>
    <t>Data Entry QA/QC Notes</t>
  </si>
  <si>
    <t>WSEL Calibration Notes</t>
  </si>
  <si>
    <t>Velocity Calibration Notes</t>
  </si>
  <si>
    <t>Habitat Simulation Notes</t>
  </si>
  <si>
    <t>Model Calculated Discharge</t>
  </si>
  <si>
    <t>Measured Discharge</t>
  </si>
  <si>
    <t>Graph Titles (Leave this here, reference for graphs)</t>
  </si>
  <si>
    <t>NA</t>
  </si>
  <si>
    <t>SZF*=</t>
  </si>
  <si>
    <t>* best SZF calculated by model</t>
  </si>
  <si>
    <t>MANSQ</t>
  </si>
  <si>
    <t>HF</t>
  </si>
  <si>
    <t>MF</t>
  </si>
  <si>
    <t>LF</t>
  </si>
  <si>
    <t>avg</t>
  </si>
  <si>
    <t>first used log-log regression, all units are pools</t>
  </si>
  <si>
    <r>
      <t xml:space="preserve">B (or </t>
    </r>
    <r>
      <rPr>
        <b/>
        <sz val="10"/>
        <rFont val="Arial"/>
        <family val="2"/>
      </rPr>
      <t>Beta</t>
    </r>
    <r>
      <rPr>
        <sz val="10"/>
        <rFont val="Arial"/>
        <family val="0"/>
      </rPr>
      <t>)=</t>
    </r>
  </si>
  <si>
    <t>SZF</t>
  </si>
  <si>
    <t>Average Params.</t>
  </si>
  <si>
    <t>Flow</t>
  </si>
  <si>
    <t>Wet Cnt</t>
  </si>
  <si>
    <t>Wetted Perim.</t>
  </si>
  <si>
    <t>Wetted Area</t>
  </si>
  <si>
    <t xml:space="preserve">Wetted Width </t>
  </si>
  <si>
    <t>Hyd. Rad.</t>
  </si>
  <si>
    <t>Avg. Depth</t>
  </si>
  <si>
    <t>Depth 1</t>
  </si>
  <si>
    <t>Depth 2</t>
  </si>
  <si>
    <t>Depth 3</t>
  </si>
  <si>
    <t>Depth 4</t>
  </si>
  <si>
    <t>Depth 5</t>
  </si>
  <si>
    <t>Depth 6</t>
  </si>
  <si>
    <t>Depth 7</t>
  </si>
  <si>
    <t>Depth 8</t>
  </si>
  <si>
    <t>Depth 9</t>
  </si>
  <si>
    <t>Depth 10</t>
  </si>
  <si>
    <t>Depth 11</t>
  </si>
  <si>
    <t>Depth 12</t>
  </si>
  <si>
    <t>Depth 13</t>
  </si>
  <si>
    <t>Depth 14</t>
  </si>
  <si>
    <t>Depth 15</t>
  </si>
  <si>
    <t>Depth 16</t>
  </si>
  <si>
    <t>Depth 17</t>
  </si>
  <si>
    <t>Depth 18</t>
  </si>
  <si>
    <t>Depth 19</t>
  </si>
  <si>
    <t>Depth 20</t>
  </si>
  <si>
    <t>Depth 21</t>
  </si>
  <si>
    <t>Depth 22</t>
  </si>
  <si>
    <t>Depth 23</t>
  </si>
  <si>
    <t>Depth 24</t>
  </si>
  <si>
    <t>Depth 25</t>
  </si>
  <si>
    <t>Depth 26</t>
  </si>
  <si>
    <t>Depth 27</t>
  </si>
  <si>
    <t>Depth 28</t>
  </si>
  <si>
    <t>Depth 29</t>
  </si>
  <si>
    <t>Depth 30</t>
  </si>
  <si>
    <t>WSEL calibration</t>
  </si>
  <si>
    <t>Plotting Stage (WSEL-SZF)</t>
  </si>
  <si>
    <t>Water Surface Elevation Used In Model</t>
  </si>
  <si>
    <t>Discharge Used in Model</t>
  </si>
  <si>
    <t>Log/Log R</t>
  </si>
  <si>
    <t>Model Method</t>
  </si>
  <si>
    <t>Water Surface Calibration Parameters 
(Stage = AQ^B+SZF) or (MANSQ Beta) or (WSP N)</t>
  </si>
  <si>
    <t>(0.3751)</t>
  </si>
  <si>
    <t>(0.5296)</t>
  </si>
  <si>
    <t>(0.6571)</t>
  </si>
  <si>
    <t>Daily
Q (cfs)</t>
  </si>
  <si>
    <t>Modeled Water Surface Elevation for Duncan Creek River Mile 8.3</t>
  </si>
  <si>
    <t>Modeled Plotting Stage for Duncan Creek 8.3</t>
  </si>
  <si>
    <t xml:space="preserve">
Cal-Log</t>
  </si>
  <si>
    <t>Cal-MANSQ</t>
  </si>
  <si>
    <t>slope</t>
  </si>
  <si>
    <t>Regression : slope = aQ+b</t>
  </si>
  <si>
    <t xml:space="preserve">a = </t>
  </si>
  <si>
    <t>b =</t>
  </si>
  <si>
    <t>Depth 31</t>
  </si>
  <si>
    <t>Depth 32</t>
  </si>
  <si>
    <t>Depth 33</t>
  </si>
  <si>
    <t>Depth 34</t>
  </si>
  <si>
    <t>Depth 35</t>
  </si>
  <si>
    <t>DEPTH INFO</t>
  </si>
  <si>
    <t>VELOCITY INFO</t>
  </si>
  <si>
    <t>Velocity 1</t>
  </si>
  <si>
    <t>Velocity 2</t>
  </si>
  <si>
    <t>Velocity 3</t>
  </si>
  <si>
    <t>Velocity 4</t>
  </si>
  <si>
    <t>Velocity 5</t>
  </si>
  <si>
    <t>Velocity 6</t>
  </si>
  <si>
    <t>Velocity 7</t>
  </si>
  <si>
    <t>Velocity 8</t>
  </si>
  <si>
    <t>Velocity 9</t>
  </si>
  <si>
    <t>Velocity 10</t>
  </si>
  <si>
    <t>Velocity 11</t>
  </si>
  <si>
    <t>Velocity 12</t>
  </si>
  <si>
    <t>Velocity 13</t>
  </si>
  <si>
    <t>Velocity 14</t>
  </si>
  <si>
    <t>Velocity 15</t>
  </si>
  <si>
    <t>Velocity 16</t>
  </si>
  <si>
    <t>Velocity 17</t>
  </si>
  <si>
    <t>Velocity 18</t>
  </si>
  <si>
    <t>Velocity 19</t>
  </si>
  <si>
    <t>Velocity 20</t>
  </si>
  <si>
    <t>Velocity 21</t>
  </si>
  <si>
    <t>Velocity 22</t>
  </si>
  <si>
    <t>Velocity 23</t>
  </si>
  <si>
    <t>Velocity 24</t>
  </si>
  <si>
    <t>Velocity 25</t>
  </si>
  <si>
    <t>Velocity 26</t>
  </si>
  <si>
    <t>Velocity 27</t>
  </si>
  <si>
    <t>Velocity 28</t>
  </si>
  <si>
    <t>Velocity 29</t>
  </si>
  <si>
    <t>Velocity 30</t>
  </si>
  <si>
    <t>Velocity 31</t>
  </si>
  <si>
    <t>Velocity 32</t>
  </si>
  <si>
    <t>Velocity 33</t>
  </si>
  <si>
    <t>Velocity 34</t>
  </si>
  <si>
    <t>Velocity 35</t>
  </si>
  <si>
    <t>At low flow, station 6.38 entered as 63.8, station corrected.</t>
  </si>
  <si>
    <t>At mid flow, open shot to RBTP not LBHP, corrected</t>
  </si>
  <si>
    <t>Station (ft)</t>
  </si>
  <si>
    <t>Elevation (ft)</t>
  </si>
  <si>
    <t>Field Measured Substrate</t>
  </si>
  <si>
    <t>Dominant %</t>
  </si>
  <si>
    <t>Dominant Type</t>
  </si>
  <si>
    <t>Subdominant %</t>
  </si>
  <si>
    <t>Subdominant Type</t>
  </si>
  <si>
    <t>Residual %</t>
  </si>
  <si>
    <t>Residual Type</t>
  </si>
  <si>
    <t>OM</t>
  </si>
  <si>
    <t>SC</t>
  </si>
  <si>
    <t>WD</t>
  </si>
  <si>
    <t>Substrate Type</t>
  </si>
  <si>
    <t>Field Abbrev.</t>
  </si>
  <si>
    <t>Size Range (in)</t>
  </si>
  <si>
    <t>SmBr</t>
  </si>
  <si>
    <t>Field Data Collection Code</t>
  </si>
  <si>
    <t>Organic material - leaf/detritus</t>
  </si>
  <si>
    <t>clay/silt</t>
  </si>
  <si>
    <t>Clay or silt</t>
  </si>
  <si>
    <t>&lt; 0.1</t>
  </si>
  <si>
    <t>SAND</t>
  </si>
  <si>
    <t>sand</t>
  </si>
  <si>
    <t>0.1 - 0.2</t>
  </si>
  <si>
    <t>SG</t>
  </si>
  <si>
    <t xml:space="preserve">small gravel </t>
  </si>
  <si>
    <t>0.2 - 1.0</t>
  </si>
  <si>
    <t>SB</t>
  </si>
  <si>
    <t>MG</t>
  </si>
  <si>
    <t>medium gravel</t>
  </si>
  <si>
    <t>1 - 2</t>
  </si>
  <si>
    <t>LG</t>
  </si>
  <si>
    <t xml:space="preserve">large gravel </t>
  </si>
  <si>
    <t>2 - 3</t>
  </si>
  <si>
    <t xml:space="preserve">small cobble </t>
  </si>
  <si>
    <t>3 - 6</t>
  </si>
  <si>
    <t>MC</t>
  </si>
  <si>
    <t>medium cobble</t>
  </si>
  <si>
    <t>6 - 9</t>
  </si>
  <si>
    <t>LC</t>
  </si>
  <si>
    <t>large cobble</t>
  </si>
  <si>
    <t>9 - 12</t>
  </si>
  <si>
    <t>small boulder</t>
  </si>
  <si>
    <t>12 - 40</t>
  </si>
  <si>
    <t>LB</t>
  </si>
  <si>
    <t>large boulder</t>
  </si>
  <si>
    <t>&gt; 40</t>
  </si>
  <si>
    <t>smooth bedrock</t>
  </si>
  <si>
    <t>RB</t>
  </si>
  <si>
    <t>rough bedrock</t>
  </si>
  <si>
    <t>SILT</t>
  </si>
  <si>
    <t>Used model calculated SZF</t>
  </si>
  <si>
    <t>Best estimate of mid flow Q: first used  Q = 10.97 cfs.  Changed to average of two measurements Q=10.7 cfs.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</si>
</sst>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0"/>
    <numFmt numFmtId="167" formatCode="0.0000000"/>
    <numFmt numFmtId="168" formatCode="0.00000000"/>
    <numFmt numFmtId="169" formatCode="0.000000000"/>
    <numFmt numFmtId="170" formatCode="0.0000000000"/>
    <numFmt numFmtId="171" formatCode="0.0000000000000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sz val="8.75"/>
      <name val="Arial"/>
      <family val="2"/>
    </font>
    <font>
      <b/>
      <sz val="9.75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0"/>
      <name val="Arial"/>
      <family val="0"/>
    </font>
    <font>
      <sz val="10"/>
      <color indexed="57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i/>
      <sz val="10"/>
      <name val="Arial"/>
      <family val="2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7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2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2" fillId="0" borderId="8" xfId="0" applyFont="1" applyBorder="1" applyAlignment="1">
      <alignment/>
    </xf>
    <xf numFmtId="0" fontId="0" fillId="0" borderId="6" xfId="0" applyBorder="1" applyAlignment="1">
      <alignment horizontal="right"/>
    </xf>
    <xf numFmtId="0" fontId="2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0" fillId="0" borderId="9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6" xfId="0" applyFill="1" applyBorder="1" applyAlignment="1">
      <alignment horizontal="left"/>
    </xf>
    <xf numFmtId="0" fontId="0" fillId="0" borderId="8" xfId="0" applyBorder="1" applyAlignment="1">
      <alignment/>
    </xf>
    <xf numFmtId="0" fontId="0" fillId="0" borderId="11" xfId="0" applyBorder="1" applyAlignment="1">
      <alignment/>
    </xf>
    <xf numFmtId="2" fontId="0" fillId="0" borderId="7" xfId="0" applyNumberFormat="1" applyFill="1" applyBorder="1" applyAlignment="1">
      <alignment/>
    </xf>
    <xf numFmtId="2" fontId="0" fillId="0" borderId="12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2" borderId="7" xfId="0" applyFill="1" applyBorder="1" applyAlignment="1">
      <alignment/>
    </xf>
    <xf numFmtId="0" fontId="8" fillId="2" borderId="7" xfId="0" applyFont="1" applyFill="1" applyBorder="1" applyAlignment="1">
      <alignment/>
    </xf>
    <xf numFmtId="0" fontId="0" fillId="2" borderId="13" xfId="0" applyFill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9" xfId="0" applyBorder="1" applyAlignment="1">
      <alignment/>
    </xf>
    <xf numFmtId="0" fontId="0" fillId="2" borderId="0" xfId="0" applyFill="1" applyBorder="1" applyAlignment="1">
      <alignment/>
    </xf>
    <xf numFmtId="2" fontId="0" fillId="2" borderId="0" xfId="0" applyNumberForma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6" xfId="0" applyFont="1" applyBorder="1" applyAlignment="1">
      <alignment/>
    </xf>
    <xf numFmtId="0" fontId="10" fillId="0" borderId="9" xfId="0" applyFont="1" applyBorder="1" applyAlignment="1">
      <alignment/>
    </xf>
    <xf numFmtId="2" fontId="0" fillId="0" borderId="12" xfId="0" applyNumberFormat="1" applyFont="1" applyFill="1" applyBorder="1" applyAlignment="1">
      <alignment/>
    </xf>
    <xf numFmtId="0" fontId="0" fillId="0" borderId="0" xfId="0" applyAlignment="1">
      <alignment vertical="center" textRotation="90"/>
    </xf>
    <xf numFmtId="0" fontId="1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Alignment="1">
      <alignment horizontal="center" vertical="center" textRotation="90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Fill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8" xfId="0" applyNumberFormat="1" applyFont="1" applyBorder="1" applyAlignment="1">
      <alignment horizontal="center" vertical="center"/>
    </xf>
    <xf numFmtId="2" fontId="0" fillId="0" borderId="7" xfId="0" applyNumberFormat="1" applyFon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0" fontId="0" fillId="0" borderId="0" xfId="0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0" fillId="0" borderId="6" xfId="0" applyFont="1" applyFill="1" applyBorder="1" applyAlignment="1">
      <alignment/>
    </xf>
    <xf numFmtId="0" fontId="0" fillId="0" borderId="6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7" xfId="0" applyNumberFormat="1" applyFont="1" applyFill="1" applyBorder="1" applyAlignment="1">
      <alignment horizontal="center"/>
    </xf>
    <xf numFmtId="2" fontId="0" fillId="0" borderId="6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2" fontId="0" fillId="0" borderId="9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NumberFormat="1" applyAlignment="1">
      <alignment/>
    </xf>
    <xf numFmtId="167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2" fillId="0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1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164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0" xfId="0" applyNumberFormat="1" applyFont="1" applyBorder="1" applyAlignment="1" quotePrefix="1">
      <alignment horizontal="center"/>
    </xf>
    <xf numFmtId="0" fontId="0" fillId="0" borderId="0" xfId="0" applyFont="1" applyFill="1" applyBorder="1" applyAlignment="1" quotePrefix="1">
      <alignment horizontal="center"/>
    </xf>
    <xf numFmtId="16" fontId="0" fillId="0" borderId="0" xfId="0" applyNumberFormat="1" applyFont="1" applyFill="1" applyBorder="1" applyAlignment="1" quotePrefix="1">
      <alignment horizontal="center"/>
    </xf>
    <xf numFmtId="17" fontId="0" fillId="0" borderId="0" xfId="0" applyNumberFormat="1" applyFont="1" applyFill="1" applyBorder="1" applyAlignment="1" quotePrefix="1">
      <alignment horizontal="center"/>
    </xf>
    <xf numFmtId="2" fontId="0" fillId="0" borderId="0" xfId="0" applyNumberFormat="1" applyFill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textRotation="90"/>
    </xf>
    <xf numFmtId="164" fontId="0" fillId="0" borderId="0" xfId="0" applyNumberFormat="1" applyFill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6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Transect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Stage_QPlots!$Z$36</c:f>
              <c:strCache>
                <c:ptCount val="1"/>
                <c:pt idx="0">
                  <c:v>Low WSEL 3.3 cfs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Summary_Tables!$B$14</c:f>
              <c:numCache>
                <c:ptCount val="1"/>
                <c:pt idx="0">
                  <c:v>3.3</c:v>
                </c:pt>
              </c:numCache>
            </c:numRef>
          </c:xVal>
          <c:yVal>
            <c:numRef>
              <c:f>Summary_Tables!$B$18</c:f>
              <c:numCache>
                <c:ptCount val="1"/>
                <c:pt idx="0">
                  <c:v>88.6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Stage_QPlots!$Z$37</c:f>
              <c:strCache>
                <c:ptCount val="1"/>
                <c:pt idx="0">
                  <c:v>Mid WSEL 10.7 cfs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Summary_Tables!$B$15</c:f>
              <c:numCache>
                <c:ptCount val="1"/>
                <c:pt idx="0">
                  <c:v>10.7</c:v>
                </c:pt>
              </c:numCache>
            </c:numRef>
          </c:xVal>
          <c:yVal>
            <c:numRef>
              <c:f>Summary_Tables!$B$19</c:f>
              <c:numCache>
                <c:ptCount val="1"/>
                <c:pt idx="0">
                  <c:v>89.14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Stage_QPlots!$Z$38</c:f>
              <c:strCache>
                <c:ptCount val="1"/>
                <c:pt idx="0">
                  <c:v>High WSEL 50.7 cfs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Summary_Tables!$B$16</c:f>
              <c:numCache>
                <c:ptCount val="1"/>
                <c:pt idx="0">
                  <c:v>50.7</c:v>
                </c:pt>
              </c:numCache>
            </c:numRef>
          </c:xVal>
          <c:yVal>
            <c:numRef>
              <c:f>Summary_Tables!$B$20</c:f>
              <c:numCache>
                <c:ptCount val="1"/>
                <c:pt idx="0">
                  <c:v>90.06</c:v>
                </c:pt>
              </c:numCache>
            </c:numRef>
          </c:yVal>
          <c:smooth val="0"/>
        </c:ser>
        <c:ser>
          <c:idx val="1"/>
          <c:order val="3"/>
          <c:tx>
            <c:v>Modeled WSEL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Stage_QPlots!$N$3:$N$32</c:f>
              <c:numCache/>
            </c:numRef>
          </c:xVal>
          <c:yVal>
            <c:numRef>
              <c:f>Stage_QPlots!$O$3:$O$32</c:f>
              <c:numCache/>
            </c:numRef>
          </c:yVal>
          <c:smooth val="0"/>
        </c:ser>
        <c:axId val="31312256"/>
        <c:axId val="13374849"/>
      </c:scatterChart>
      <c:valAx>
        <c:axId val="313122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3374849"/>
        <c:crosses val="autoZero"/>
        <c:crossBetween val="midCat"/>
        <c:dispUnits/>
      </c:valAx>
      <c:valAx>
        <c:axId val="133748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Water Surface Elevation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31225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Transect 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Stage_QPlots!$Z$36</c:f>
              <c:strCache>
                <c:ptCount val="1"/>
                <c:pt idx="0">
                  <c:v>Low WSEL 3.3 cfs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Summary_Tables!$B$14</c:f>
              <c:numCache>
                <c:ptCount val="1"/>
                <c:pt idx="0">
                  <c:v>3.3</c:v>
                </c:pt>
              </c:numCache>
            </c:numRef>
          </c:xVal>
          <c:yVal>
            <c:numRef>
              <c:f>Summary_Tables!$C$18</c:f>
              <c:numCache>
                <c:ptCount val="1"/>
                <c:pt idx="0">
                  <c:v>89.36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Stage_QPlots!$Z$37</c:f>
              <c:strCache>
                <c:ptCount val="1"/>
                <c:pt idx="0">
                  <c:v>Mid WSEL 10.7 cfs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Summary_Tables!$B$15</c:f>
              <c:numCache>
                <c:ptCount val="1"/>
                <c:pt idx="0">
                  <c:v>10.7</c:v>
                </c:pt>
              </c:numCache>
            </c:numRef>
          </c:xVal>
          <c:yVal>
            <c:numRef>
              <c:f>Summary_Tables!$C$19</c:f>
              <c:numCache>
                <c:ptCount val="1"/>
                <c:pt idx="0">
                  <c:v>89.97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Stage_QPlots!$Z$38</c:f>
              <c:strCache>
                <c:ptCount val="1"/>
                <c:pt idx="0">
                  <c:v>High WSEL 50.7 cfs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Summary_Tables!$B$16</c:f>
              <c:numCache>
                <c:ptCount val="1"/>
                <c:pt idx="0">
                  <c:v>50.7</c:v>
                </c:pt>
              </c:numCache>
            </c:numRef>
          </c:xVal>
          <c:yVal>
            <c:numRef>
              <c:f>Summary_Tables!$C$20</c:f>
              <c:numCache>
                <c:ptCount val="1"/>
                <c:pt idx="0">
                  <c:v>90.95</c:v>
                </c:pt>
              </c:numCache>
            </c:numRef>
          </c:yVal>
          <c:smooth val="0"/>
        </c:ser>
        <c:ser>
          <c:idx val="1"/>
          <c:order val="3"/>
          <c:tx>
            <c:v>Modeled WSEL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Stage_QPlots!$N$3:$N$32</c:f>
              <c:numCache/>
            </c:numRef>
          </c:xVal>
          <c:yVal>
            <c:numRef>
              <c:f>Stage_QPlots!$P$3:$P$32</c:f>
              <c:numCache/>
            </c:numRef>
          </c:yVal>
          <c:smooth val="0"/>
        </c:ser>
        <c:axId val="53264778"/>
        <c:axId val="9620955"/>
      </c:scatterChart>
      <c:valAx>
        <c:axId val="532647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620955"/>
        <c:crosses val="autoZero"/>
        <c:crossBetween val="midCat"/>
        <c:dispUnits/>
      </c:valAx>
      <c:valAx>
        <c:axId val="96209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Water Surface Elevation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326477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Transect 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Stage_QPlots!$Z$36</c:f>
              <c:strCache>
                <c:ptCount val="1"/>
                <c:pt idx="0">
                  <c:v>Low WSEL 3.3 cfs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Summary_Tables!$B$14</c:f>
              <c:numCache>
                <c:ptCount val="1"/>
                <c:pt idx="0">
                  <c:v>3.3</c:v>
                </c:pt>
              </c:numCache>
            </c:numRef>
          </c:xVal>
          <c:yVal>
            <c:numRef>
              <c:f>Summary_Tables!$D$18</c:f>
              <c:numCache>
                <c:ptCount val="1"/>
                <c:pt idx="0">
                  <c:v>90.92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Stage_QPlots!$Z$37</c:f>
              <c:strCache>
                <c:ptCount val="1"/>
                <c:pt idx="0">
                  <c:v>Mid WSEL 10.7 cfs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Summary_Tables!$B$15</c:f>
              <c:numCache>
                <c:ptCount val="1"/>
                <c:pt idx="0">
                  <c:v>10.7</c:v>
                </c:pt>
              </c:numCache>
            </c:numRef>
          </c:xVal>
          <c:yVal>
            <c:numRef>
              <c:f>Summary_Tables!$D$19</c:f>
              <c:numCache>
                <c:ptCount val="1"/>
                <c:pt idx="0">
                  <c:v>91.39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Stage_QPlots!$Z$38</c:f>
              <c:strCache>
                <c:ptCount val="1"/>
                <c:pt idx="0">
                  <c:v>High WSEL 50.7 cfs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Summary_Tables!$B$16</c:f>
              <c:numCache>
                <c:ptCount val="1"/>
                <c:pt idx="0">
                  <c:v>50.7</c:v>
                </c:pt>
              </c:numCache>
            </c:numRef>
          </c:xVal>
          <c:yVal>
            <c:numRef>
              <c:f>Summary_Tables!$D$20</c:f>
              <c:numCache>
                <c:ptCount val="1"/>
                <c:pt idx="0">
                  <c:v>92.06</c:v>
                </c:pt>
              </c:numCache>
            </c:numRef>
          </c:yVal>
          <c:smooth val="0"/>
        </c:ser>
        <c:ser>
          <c:idx val="1"/>
          <c:order val="3"/>
          <c:tx>
            <c:v>Modeled WSEL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Stage_QPlots!$N$3:$N$32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Stage_QPlots!$Q$3:$Q$32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0"/>
        </c:ser>
        <c:axId val="19479732"/>
        <c:axId val="41099861"/>
      </c:scatterChart>
      <c:valAx>
        <c:axId val="19479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1099861"/>
        <c:crosses val="autoZero"/>
        <c:crossBetween val="midCat"/>
        <c:dispUnits/>
      </c:valAx>
      <c:valAx>
        <c:axId val="410998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Water Surface Elevation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47973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All Transects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T1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Stage_QPlots!$U$3:$U$32</c:f>
              <c:numCache/>
            </c:numRef>
          </c:xVal>
          <c:yVal>
            <c:numRef>
              <c:f>Stage_QPlots!$V$3:$V$32</c:f>
              <c:numCache/>
            </c:numRef>
          </c:yVal>
          <c:smooth val="0"/>
        </c:ser>
        <c:ser>
          <c:idx val="2"/>
          <c:order val="1"/>
          <c:tx>
            <c:v>T2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Stage_QPlots!$U$3:$U$32</c:f>
              <c:numCache/>
            </c:numRef>
          </c:xVal>
          <c:yVal>
            <c:numRef>
              <c:f>Stage_QPlots!$W$3:$W$32</c:f>
              <c:numCache/>
            </c:numRef>
          </c:yVal>
          <c:smooth val="0"/>
        </c:ser>
        <c:ser>
          <c:idx val="3"/>
          <c:order val="2"/>
          <c:tx>
            <c:v>T3</c:v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Stage_QPlots!$U$3:$U$32</c:f>
              <c:numCache/>
            </c:numRef>
          </c:xVal>
          <c:yVal>
            <c:numRef>
              <c:f>Stage_QPlots!$X$3:$X$32</c:f>
              <c:numCache/>
            </c:numRef>
          </c:yVal>
          <c:smooth val="0"/>
        </c:ser>
        <c:axId val="34354430"/>
        <c:axId val="40754415"/>
      </c:scatterChart>
      <c:valAx>
        <c:axId val="343544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754415"/>
        <c:crosses val="autoZero"/>
        <c:crossBetween val="midCat"/>
        <c:dispUnits/>
      </c:valAx>
      <c:valAx>
        <c:axId val="407544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Plotting Stage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35443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Transect 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1975"/>
          <c:w val="0.93875"/>
          <c:h val="0.68125"/>
        </c:manualLayout>
      </c:layout>
      <c:scatterChart>
        <c:scatterStyle val="lineMarker"/>
        <c:varyColors val="0"/>
        <c:ser>
          <c:idx val="0"/>
          <c:order val="0"/>
          <c:tx>
            <c:v>Bed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'T1'!$C$14:$C$40</c:f>
              <c:numCache>
                <c:ptCount val="27"/>
                <c:pt idx="0">
                  <c:v>0</c:v>
                </c:pt>
                <c:pt idx="1">
                  <c:v>7.5</c:v>
                </c:pt>
                <c:pt idx="2">
                  <c:v>16.5</c:v>
                </c:pt>
                <c:pt idx="3">
                  <c:v>20.7</c:v>
                </c:pt>
                <c:pt idx="4">
                  <c:v>22.7</c:v>
                </c:pt>
                <c:pt idx="5">
                  <c:v>24.6</c:v>
                </c:pt>
                <c:pt idx="6">
                  <c:v>24.6</c:v>
                </c:pt>
                <c:pt idx="7">
                  <c:v>25.3</c:v>
                </c:pt>
                <c:pt idx="8">
                  <c:v>26.1</c:v>
                </c:pt>
                <c:pt idx="9">
                  <c:v>28</c:v>
                </c:pt>
                <c:pt idx="10">
                  <c:v>28.8</c:v>
                </c:pt>
                <c:pt idx="11">
                  <c:v>28.9</c:v>
                </c:pt>
                <c:pt idx="12">
                  <c:v>30.7</c:v>
                </c:pt>
                <c:pt idx="13">
                  <c:v>32.6</c:v>
                </c:pt>
                <c:pt idx="14">
                  <c:v>35</c:v>
                </c:pt>
                <c:pt idx="15">
                  <c:v>35.7</c:v>
                </c:pt>
                <c:pt idx="16">
                  <c:v>37</c:v>
                </c:pt>
                <c:pt idx="17">
                  <c:v>38.3</c:v>
                </c:pt>
                <c:pt idx="18">
                  <c:v>40.4</c:v>
                </c:pt>
                <c:pt idx="19">
                  <c:v>44.5</c:v>
                </c:pt>
                <c:pt idx="20">
                  <c:v>47.3</c:v>
                </c:pt>
                <c:pt idx="21">
                  <c:v>52.2</c:v>
                </c:pt>
                <c:pt idx="22">
                  <c:v>58.4</c:v>
                </c:pt>
                <c:pt idx="23">
                  <c:v>63</c:v>
                </c:pt>
                <c:pt idx="24">
                  <c:v>78</c:v>
                </c:pt>
                <c:pt idx="25">
                  <c:v>86.4</c:v>
                </c:pt>
                <c:pt idx="26">
                  <c:v>95.7</c:v>
                </c:pt>
              </c:numCache>
            </c:numRef>
          </c:xVal>
          <c:yVal>
            <c:numRef>
              <c:f>'T1'!$D$14:$D$40</c:f>
              <c:numCache>
                <c:ptCount val="27"/>
                <c:pt idx="0">
                  <c:v>100</c:v>
                </c:pt>
                <c:pt idx="1">
                  <c:v>97.44</c:v>
                </c:pt>
                <c:pt idx="2">
                  <c:v>93.77</c:v>
                </c:pt>
                <c:pt idx="3">
                  <c:v>92.19</c:v>
                </c:pt>
                <c:pt idx="4">
                  <c:v>90.02</c:v>
                </c:pt>
                <c:pt idx="5">
                  <c:v>88.99</c:v>
                </c:pt>
                <c:pt idx="6">
                  <c:v>88.62</c:v>
                </c:pt>
                <c:pt idx="7">
                  <c:v>86.88</c:v>
                </c:pt>
                <c:pt idx="8">
                  <c:v>87.59</c:v>
                </c:pt>
                <c:pt idx="9">
                  <c:v>88.75</c:v>
                </c:pt>
                <c:pt idx="10">
                  <c:v>88.23</c:v>
                </c:pt>
                <c:pt idx="11">
                  <c:v>87.49</c:v>
                </c:pt>
                <c:pt idx="12">
                  <c:v>87.93</c:v>
                </c:pt>
                <c:pt idx="13">
                  <c:v>86.56</c:v>
                </c:pt>
                <c:pt idx="14">
                  <c:v>86.91</c:v>
                </c:pt>
                <c:pt idx="15">
                  <c:v>87.83</c:v>
                </c:pt>
                <c:pt idx="16">
                  <c:v>87.84</c:v>
                </c:pt>
                <c:pt idx="17">
                  <c:v>87.19</c:v>
                </c:pt>
                <c:pt idx="18">
                  <c:v>87.52</c:v>
                </c:pt>
                <c:pt idx="19">
                  <c:v>88.58</c:v>
                </c:pt>
                <c:pt idx="20">
                  <c:v>89.26</c:v>
                </c:pt>
                <c:pt idx="21">
                  <c:v>88.38</c:v>
                </c:pt>
                <c:pt idx="22">
                  <c:v>89.21</c:v>
                </c:pt>
                <c:pt idx="23">
                  <c:v>89.93</c:v>
                </c:pt>
                <c:pt idx="24">
                  <c:v>92.64</c:v>
                </c:pt>
                <c:pt idx="25">
                  <c:v>95.89</c:v>
                </c:pt>
                <c:pt idx="26">
                  <c:v>100.62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WSL_Plots!$N$4</c:f>
              <c:strCache>
                <c:ptCount val="1"/>
                <c:pt idx="0">
                  <c:v>110 cfs WSEL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'T1'!$D$2:$D$3</c:f>
              <c:numCache>
                <c:ptCount val="2"/>
                <c:pt idx="0">
                  <c:v>0</c:v>
                </c:pt>
                <c:pt idx="1">
                  <c:v>95.7</c:v>
                </c:pt>
              </c:numCache>
            </c:numRef>
          </c:xVal>
          <c:yVal>
            <c:numRef>
              <c:f>'T1'!$AH$2:$AH$3</c:f>
              <c:numCache>
                <c:ptCount val="2"/>
                <c:pt idx="0">
                  <c:v>90.678</c:v>
                </c:pt>
                <c:pt idx="1">
                  <c:v>90.678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WSL_Plots!$N$5</c:f>
              <c:strCache>
                <c:ptCount val="1"/>
                <c:pt idx="0">
                  <c:v>45 cfs WSEL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'T1'!$D$2:$D$3</c:f>
              <c:numCache>
                <c:ptCount val="2"/>
                <c:pt idx="0">
                  <c:v>0</c:v>
                </c:pt>
                <c:pt idx="1">
                  <c:v>95.7</c:v>
                </c:pt>
              </c:numCache>
            </c:numRef>
          </c:xVal>
          <c:yVal>
            <c:numRef>
              <c:f>'T1'!$AB$2:$AB$3</c:f>
              <c:numCache>
                <c:ptCount val="2"/>
                <c:pt idx="0">
                  <c:v>89.978</c:v>
                </c:pt>
                <c:pt idx="1">
                  <c:v>89.978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WSL_Plots!$N$6</c:f>
              <c:strCache>
                <c:ptCount val="1"/>
                <c:pt idx="0">
                  <c:v>1.6 cfs WSEL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'T1'!$D$2:$D$3</c:f>
              <c:numCache>
                <c:ptCount val="2"/>
                <c:pt idx="0">
                  <c:v>0</c:v>
                </c:pt>
                <c:pt idx="1">
                  <c:v>95.7</c:v>
                </c:pt>
              </c:numCache>
            </c:numRef>
          </c:xVal>
          <c:yVal>
            <c:numRef>
              <c:f>'T1'!$E$2:$E$3</c:f>
              <c:numCache>
                <c:ptCount val="2"/>
                <c:pt idx="0">
                  <c:v>88.281</c:v>
                </c:pt>
                <c:pt idx="1">
                  <c:v>88.281</c:v>
                </c:pt>
              </c:numCache>
            </c:numRef>
          </c:yVal>
          <c:smooth val="0"/>
        </c:ser>
        <c:axId val="31245416"/>
        <c:axId val="12773289"/>
      </c:scatterChart>
      <c:valAx>
        <c:axId val="312454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2773289"/>
        <c:crosses val="autoZero"/>
        <c:crossBetween val="midCat"/>
        <c:dispUnits/>
      </c:valAx>
      <c:valAx>
        <c:axId val="12773289"/>
        <c:scaling>
          <c:orientation val="minMax"/>
          <c:min val="8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Elevation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3124541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5"/>
          <c:y val="0.872"/>
          <c:w val="0.975"/>
          <c:h val="0.12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Transect 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035"/>
          <c:w val="0.93925"/>
          <c:h val="0.682"/>
        </c:manualLayout>
      </c:layout>
      <c:scatterChart>
        <c:scatterStyle val="lineMarker"/>
        <c:varyColors val="0"/>
        <c:ser>
          <c:idx val="0"/>
          <c:order val="0"/>
          <c:tx>
            <c:v>Bed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'T2'!$C$14:$C$43</c:f>
              <c:numCache>
                <c:ptCount val="30"/>
                <c:pt idx="0">
                  <c:v>0</c:v>
                </c:pt>
                <c:pt idx="1">
                  <c:v>2</c:v>
                </c:pt>
                <c:pt idx="2">
                  <c:v>18.5</c:v>
                </c:pt>
                <c:pt idx="3">
                  <c:v>32.3</c:v>
                </c:pt>
                <c:pt idx="4">
                  <c:v>37</c:v>
                </c:pt>
                <c:pt idx="5">
                  <c:v>40</c:v>
                </c:pt>
                <c:pt idx="6">
                  <c:v>46.4</c:v>
                </c:pt>
                <c:pt idx="7">
                  <c:v>48.1</c:v>
                </c:pt>
                <c:pt idx="8">
                  <c:v>53</c:v>
                </c:pt>
                <c:pt idx="9">
                  <c:v>58</c:v>
                </c:pt>
                <c:pt idx="10">
                  <c:v>60.3</c:v>
                </c:pt>
                <c:pt idx="11">
                  <c:v>62</c:v>
                </c:pt>
                <c:pt idx="12">
                  <c:v>63.4</c:v>
                </c:pt>
                <c:pt idx="13">
                  <c:v>67</c:v>
                </c:pt>
                <c:pt idx="14">
                  <c:v>71</c:v>
                </c:pt>
                <c:pt idx="15">
                  <c:v>73</c:v>
                </c:pt>
                <c:pt idx="16">
                  <c:v>75.3</c:v>
                </c:pt>
                <c:pt idx="17">
                  <c:v>77.3</c:v>
                </c:pt>
                <c:pt idx="18">
                  <c:v>82.7</c:v>
                </c:pt>
                <c:pt idx="19">
                  <c:v>85.7</c:v>
                </c:pt>
                <c:pt idx="20">
                  <c:v>88</c:v>
                </c:pt>
                <c:pt idx="21">
                  <c:v>89.9</c:v>
                </c:pt>
                <c:pt idx="22">
                  <c:v>90.7</c:v>
                </c:pt>
                <c:pt idx="23">
                  <c:v>93</c:v>
                </c:pt>
                <c:pt idx="24">
                  <c:v>95.7</c:v>
                </c:pt>
                <c:pt idx="25">
                  <c:v>99.5</c:v>
                </c:pt>
                <c:pt idx="26">
                  <c:v>100.5</c:v>
                </c:pt>
                <c:pt idx="27">
                  <c:v>104</c:v>
                </c:pt>
                <c:pt idx="28">
                  <c:v>107.3</c:v>
                </c:pt>
                <c:pt idx="29">
                  <c:v>109</c:v>
                </c:pt>
              </c:numCache>
            </c:numRef>
          </c:xVal>
          <c:yVal>
            <c:numRef>
              <c:f>'T2'!$D$14:$D$43</c:f>
              <c:numCache>
                <c:ptCount val="30"/>
                <c:pt idx="0">
                  <c:v>107.35</c:v>
                </c:pt>
                <c:pt idx="1">
                  <c:v>102.87</c:v>
                </c:pt>
                <c:pt idx="2">
                  <c:v>96.33</c:v>
                </c:pt>
                <c:pt idx="3">
                  <c:v>94.67</c:v>
                </c:pt>
                <c:pt idx="4">
                  <c:v>95.32</c:v>
                </c:pt>
                <c:pt idx="5">
                  <c:v>91.92</c:v>
                </c:pt>
                <c:pt idx="6">
                  <c:v>90.87</c:v>
                </c:pt>
                <c:pt idx="7">
                  <c:v>89.37</c:v>
                </c:pt>
                <c:pt idx="8">
                  <c:v>88.52</c:v>
                </c:pt>
                <c:pt idx="9">
                  <c:v>87.26</c:v>
                </c:pt>
                <c:pt idx="10">
                  <c:v>86.95</c:v>
                </c:pt>
                <c:pt idx="11">
                  <c:v>88.47</c:v>
                </c:pt>
                <c:pt idx="12">
                  <c:v>87.57</c:v>
                </c:pt>
                <c:pt idx="13">
                  <c:v>87.56</c:v>
                </c:pt>
                <c:pt idx="14">
                  <c:v>87.67</c:v>
                </c:pt>
                <c:pt idx="15">
                  <c:v>88.81</c:v>
                </c:pt>
                <c:pt idx="16">
                  <c:v>88.45</c:v>
                </c:pt>
                <c:pt idx="17">
                  <c:v>89.34</c:v>
                </c:pt>
                <c:pt idx="18">
                  <c:v>91.17</c:v>
                </c:pt>
                <c:pt idx="19">
                  <c:v>91.39</c:v>
                </c:pt>
                <c:pt idx="20">
                  <c:v>95.67</c:v>
                </c:pt>
                <c:pt idx="21">
                  <c:v>94.98</c:v>
                </c:pt>
                <c:pt idx="22">
                  <c:v>92.07</c:v>
                </c:pt>
                <c:pt idx="23">
                  <c:v>92.13</c:v>
                </c:pt>
                <c:pt idx="24">
                  <c:v>92.84</c:v>
                </c:pt>
                <c:pt idx="25">
                  <c:v>93.97</c:v>
                </c:pt>
                <c:pt idx="26">
                  <c:v>94.72</c:v>
                </c:pt>
                <c:pt idx="27">
                  <c:v>96.25</c:v>
                </c:pt>
                <c:pt idx="28">
                  <c:v>98.36</c:v>
                </c:pt>
                <c:pt idx="29">
                  <c:v>100.02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WSL_Plots!$N$4</c:f>
              <c:strCache>
                <c:ptCount val="1"/>
                <c:pt idx="0">
                  <c:v>110 cfs WSEL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'T2'!$D$2:$D$3</c:f>
              <c:numCache>
                <c:ptCount val="2"/>
                <c:pt idx="0">
                  <c:v>0</c:v>
                </c:pt>
                <c:pt idx="1">
                  <c:v>109</c:v>
                </c:pt>
              </c:numCache>
            </c:numRef>
          </c:xVal>
          <c:yVal>
            <c:numRef>
              <c:f>'T2'!$AH$2:$AH$3</c:f>
              <c:numCache>
                <c:ptCount val="2"/>
                <c:pt idx="0">
                  <c:v>91.718</c:v>
                </c:pt>
                <c:pt idx="1">
                  <c:v>91.718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WSL_Plots!$N$5</c:f>
              <c:strCache>
                <c:ptCount val="1"/>
                <c:pt idx="0">
                  <c:v>45 cfs WSEL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'T2'!$D$2:$D$3</c:f>
              <c:numCache>
                <c:ptCount val="2"/>
                <c:pt idx="0">
                  <c:v>0</c:v>
                </c:pt>
                <c:pt idx="1">
                  <c:v>109</c:v>
                </c:pt>
              </c:numCache>
            </c:numRef>
          </c:xVal>
          <c:yVal>
            <c:numRef>
              <c:f>'T2'!$AB$2:$AB$3</c:f>
              <c:numCache>
                <c:ptCount val="2"/>
                <c:pt idx="0">
                  <c:v>90.838</c:v>
                </c:pt>
                <c:pt idx="1">
                  <c:v>90.838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WSL_Plots!$N$6</c:f>
              <c:strCache>
                <c:ptCount val="1"/>
                <c:pt idx="0">
                  <c:v>1.6 cfs WSEL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'T2'!$D$2:$D$3</c:f>
              <c:numCache>
                <c:ptCount val="2"/>
                <c:pt idx="0">
                  <c:v>0</c:v>
                </c:pt>
                <c:pt idx="1">
                  <c:v>109</c:v>
                </c:pt>
              </c:numCache>
            </c:numRef>
          </c:xVal>
          <c:yVal>
            <c:numRef>
              <c:f>'T2'!$E$2:$E$3</c:f>
              <c:numCache>
                <c:ptCount val="2"/>
                <c:pt idx="0">
                  <c:v>89.082</c:v>
                </c:pt>
                <c:pt idx="1">
                  <c:v>89.082</c:v>
                </c:pt>
              </c:numCache>
            </c:numRef>
          </c:yVal>
          <c:smooth val="0"/>
        </c:ser>
        <c:axId val="47850738"/>
        <c:axId val="28003459"/>
      </c:scatterChart>
      <c:valAx>
        <c:axId val="478507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8003459"/>
        <c:crosses val="autoZero"/>
        <c:crossBetween val="midCat"/>
        <c:dispUnits/>
      </c:valAx>
      <c:valAx>
        <c:axId val="28003459"/>
        <c:scaling>
          <c:orientation val="minMax"/>
          <c:min val="8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Elevation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85073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8"/>
          <c:y val="0.87225"/>
          <c:w val="0.9735"/>
          <c:h val="0.119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Transect 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1925"/>
          <c:w val="0.939"/>
          <c:h val="0.6825"/>
        </c:manualLayout>
      </c:layout>
      <c:scatterChart>
        <c:scatterStyle val="lineMarker"/>
        <c:varyColors val="0"/>
        <c:ser>
          <c:idx val="0"/>
          <c:order val="0"/>
          <c:tx>
            <c:v>Bed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'T3'!$C$14:$C$52</c:f>
              <c:numCache>
                <c:ptCount val="39"/>
                <c:pt idx="0">
                  <c:v>1</c:v>
                </c:pt>
                <c:pt idx="1">
                  <c:v>6.38</c:v>
                </c:pt>
                <c:pt idx="2">
                  <c:v>8</c:v>
                </c:pt>
                <c:pt idx="3">
                  <c:v>15</c:v>
                </c:pt>
                <c:pt idx="4">
                  <c:v>16.2</c:v>
                </c:pt>
                <c:pt idx="5">
                  <c:v>17.5</c:v>
                </c:pt>
                <c:pt idx="6">
                  <c:v>28</c:v>
                </c:pt>
                <c:pt idx="7">
                  <c:v>29.6</c:v>
                </c:pt>
                <c:pt idx="8">
                  <c:v>31.3</c:v>
                </c:pt>
                <c:pt idx="9">
                  <c:v>32.5</c:v>
                </c:pt>
                <c:pt idx="10">
                  <c:v>35.1</c:v>
                </c:pt>
                <c:pt idx="11">
                  <c:v>37</c:v>
                </c:pt>
                <c:pt idx="12">
                  <c:v>37.3</c:v>
                </c:pt>
                <c:pt idx="13">
                  <c:v>39</c:v>
                </c:pt>
                <c:pt idx="14">
                  <c:v>40.5</c:v>
                </c:pt>
                <c:pt idx="15">
                  <c:v>42.7</c:v>
                </c:pt>
                <c:pt idx="16">
                  <c:v>45.2</c:v>
                </c:pt>
                <c:pt idx="17">
                  <c:v>46.2</c:v>
                </c:pt>
                <c:pt idx="18">
                  <c:v>47.9</c:v>
                </c:pt>
                <c:pt idx="19">
                  <c:v>49.5</c:v>
                </c:pt>
                <c:pt idx="20">
                  <c:v>52</c:v>
                </c:pt>
                <c:pt idx="21">
                  <c:v>52.9</c:v>
                </c:pt>
                <c:pt idx="22">
                  <c:v>53.5</c:v>
                </c:pt>
                <c:pt idx="23">
                  <c:v>53.9</c:v>
                </c:pt>
                <c:pt idx="24">
                  <c:v>54</c:v>
                </c:pt>
                <c:pt idx="25">
                  <c:v>54.5</c:v>
                </c:pt>
                <c:pt idx="26">
                  <c:v>57.5</c:v>
                </c:pt>
                <c:pt idx="27">
                  <c:v>60</c:v>
                </c:pt>
                <c:pt idx="28">
                  <c:v>61.9</c:v>
                </c:pt>
                <c:pt idx="29">
                  <c:v>64.4</c:v>
                </c:pt>
                <c:pt idx="30">
                  <c:v>66</c:v>
                </c:pt>
                <c:pt idx="31">
                  <c:v>68</c:v>
                </c:pt>
                <c:pt idx="32">
                  <c:v>70</c:v>
                </c:pt>
                <c:pt idx="33">
                  <c:v>72.7</c:v>
                </c:pt>
                <c:pt idx="34">
                  <c:v>75.5</c:v>
                </c:pt>
                <c:pt idx="35">
                  <c:v>82</c:v>
                </c:pt>
                <c:pt idx="36">
                  <c:v>86</c:v>
                </c:pt>
                <c:pt idx="37">
                  <c:v>86.5</c:v>
                </c:pt>
                <c:pt idx="38">
                  <c:v>87.5</c:v>
                </c:pt>
              </c:numCache>
            </c:numRef>
          </c:xVal>
          <c:yVal>
            <c:numRef>
              <c:f>'T3'!$D$14:$D$52</c:f>
              <c:numCache>
                <c:ptCount val="39"/>
                <c:pt idx="0">
                  <c:v>101.94</c:v>
                </c:pt>
                <c:pt idx="1">
                  <c:v>100.64</c:v>
                </c:pt>
                <c:pt idx="2">
                  <c:v>97.99</c:v>
                </c:pt>
                <c:pt idx="3">
                  <c:v>95.34</c:v>
                </c:pt>
                <c:pt idx="4">
                  <c:v>91.83</c:v>
                </c:pt>
                <c:pt idx="5">
                  <c:v>93.71</c:v>
                </c:pt>
                <c:pt idx="6">
                  <c:v>93.03</c:v>
                </c:pt>
                <c:pt idx="7">
                  <c:v>91.76</c:v>
                </c:pt>
                <c:pt idx="8">
                  <c:v>92.03</c:v>
                </c:pt>
                <c:pt idx="9">
                  <c:v>93.14</c:v>
                </c:pt>
                <c:pt idx="10">
                  <c:v>92.99</c:v>
                </c:pt>
                <c:pt idx="11">
                  <c:v>90.91</c:v>
                </c:pt>
                <c:pt idx="12">
                  <c:v>89.41</c:v>
                </c:pt>
                <c:pt idx="13">
                  <c:v>89.23</c:v>
                </c:pt>
                <c:pt idx="14">
                  <c:v>89.83</c:v>
                </c:pt>
                <c:pt idx="15">
                  <c:v>89.18</c:v>
                </c:pt>
                <c:pt idx="16">
                  <c:v>89.68</c:v>
                </c:pt>
                <c:pt idx="17">
                  <c:v>91.56</c:v>
                </c:pt>
                <c:pt idx="18">
                  <c:v>89.75</c:v>
                </c:pt>
                <c:pt idx="19">
                  <c:v>89.39</c:v>
                </c:pt>
                <c:pt idx="20">
                  <c:v>89.54</c:v>
                </c:pt>
                <c:pt idx="21">
                  <c:v>90.35</c:v>
                </c:pt>
                <c:pt idx="22">
                  <c:v>90.23</c:v>
                </c:pt>
                <c:pt idx="23">
                  <c:v>90.92</c:v>
                </c:pt>
                <c:pt idx="24">
                  <c:v>91.5</c:v>
                </c:pt>
                <c:pt idx="25">
                  <c:v>91.24</c:v>
                </c:pt>
                <c:pt idx="26">
                  <c:v>92.49</c:v>
                </c:pt>
                <c:pt idx="27">
                  <c:v>93.41</c:v>
                </c:pt>
                <c:pt idx="28">
                  <c:v>93.28</c:v>
                </c:pt>
                <c:pt idx="29">
                  <c:v>93.3</c:v>
                </c:pt>
                <c:pt idx="30">
                  <c:v>94.06</c:v>
                </c:pt>
                <c:pt idx="31">
                  <c:v>94.68</c:v>
                </c:pt>
                <c:pt idx="32">
                  <c:v>95.08</c:v>
                </c:pt>
                <c:pt idx="33">
                  <c:v>95.89</c:v>
                </c:pt>
                <c:pt idx="34">
                  <c:v>96.38</c:v>
                </c:pt>
                <c:pt idx="35">
                  <c:v>96.44</c:v>
                </c:pt>
                <c:pt idx="36">
                  <c:v>97.04</c:v>
                </c:pt>
                <c:pt idx="37">
                  <c:v>99.71</c:v>
                </c:pt>
                <c:pt idx="38">
                  <c:v>100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WSL_Plots!$N$4</c:f>
              <c:strCache>
                <c:ptCount val="1"/>
                <c:pt idx="0">
                  <c:v>110 cfs WSEL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'T3'!$D$2:$D$3</c:f>
              <c:numCache>
                <c:ptCount val="2"/>
                <c:pt idx="0">
                  <c:v>1</c:v>
                </c:pt>
                <c:pt idx="1">
                  <c:v>87.5</c:v>
                </c:pt>
              </c:numCache>
            </c:numRef>
          </c:xVal>
          <c:yVal>
            <c:numRef>
              <c:f>'T3'!$AH$2:$AH$3</c:f>
              <c:numCache>
                <c:ptCount val="2"/>
                <c:pt idx="0">
                  <c:v>92.455</c:v>
                </c:pt>
                <c:pt idx="1">
                  <c:v>92.455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WSL_Plots!$N$5</c:f>
              <c:strCache>
                <c:ptCount val="1"/>
                <c:pt idx="0">
                  <c:v>45 cfs WSEL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'T3'!$D$2:$D$3</c:f>
              <c:numCache>
                <c:ptCount val="2"/>
                <c:pt idx="0">
                  <c:v>1</c:v>
                </c:pt>
                <c:pt idx="1">
                  <c:v>87.5</c:v>
                </c:pt>
              </c:numCache>
            </c:numRef>
          </c:xVal>
          <c:yVal>
            <c:numRef>
              <c:f>'T3'!$AB$2:$AB$3</c:f>
              <c:numCache>
                <c:ptCount val="2"/>
                <c:pt idx="0">
                  <c:v>91.99</c:v>
                </c:pt>
                <c:pt idx="1">
                  <c:v>91.99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WSL_Plots!$N$6</c:f>
              <c:strCache>
                <c:ptCount val="1"/>
                <c:pt idx="0">
                  <c:v>1.6 cfs WSEL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'T3'!$D$2:$D$3</c:f>
              <c:numCache>
                <c:ptCount val="2"/>
                <c:pt idx="0">
                  <c:v>1</c:v>
                </c:pt>
                <c:pt idx="1">
                  <c:v>87.5</c:v>
                </c:pt>
              </c:numCache>
            </c:numRef>
          </c:xVal>
          <c:yVal>
            <c:numRef>
              <c:f>'T3'!$E$2:$E$3</c:f>
              <c:numCache>
                <c:ptCount val="2"/>
                <c:pt idx="0">
                  <c:v>90.722</c:v>
                </c:pt>
                <c:pt idx="1">
                  <c:v>90.722</c:v>
                </c:pt>
              </c:numCache>
            </c:numRef>
          </c:yVal>
          <c:smooth val="0"/>
        </c:ser>
        <c:axId val="50704540"/>
        <c:axId val="53687677"/>
      </c:scatterChart>
      <c:valAx>
        <c:axId val="507045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3687677"/>
        <c:crosses val="autoZero"/>
        <c:crossBetween val="midCat"/>
        <c:dispUnits/>
      </c:valAx>
      <c:valAx>
        <c:axId val="53687677"/>
        <c:scaling>
          <c:orientation val="minMax"/>
          <c:min val="8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Elevation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70454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8"/>
          <c:y val="0.8725"/>
          <c:w val="0.97225"/>
          <c:h val="0.11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38100</xdr:rowOff>
    </xdr:from>
    <xdr:to>
      <xdr:col>11</xdr:col>
      <xdr:colOff>419100</xdr:colOff>
      <xdr:row>29</xdr:row>
      <xdr:rowOff>95250</xdr:rowOff>
    </xdr:to>
    <xdr:graphicFrame>
      <xdr:nvGraphicFramePr>
        <xdr:cNvPr id="1" name="Chart 4"/>
        <xdr:cNvGraphicFramePr/>
      </xdr:nvGraphicFramePr>
      <xdr:xfrm>
        <a:off x="142875" y="209550"/>
        <a:ext cx="6981825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30</xdr:row>
      <xdr:rowOff>0</xdr:rowOff>
    </xdr:from>
    <xdr:to>
      <xdr:col>11</xdr:col>
      <xdr:colOff>409575</xdr:colOff>
      <xdr:row>58</xdr:row>
      <xdr:rowOff>57150</xdr:rowOff>
    </xdr:to>
    <xdr:graphicFrame>
      <xdr:nvGraphicFramePr>
        <xdr:cNvPr id="2" name="Chart 8"/>
        <xdr:cNvGraphicFramePr/>
      </xdr:nvGraphicFramePr>
      <xdr:xfrm>
        <a:off x="123825" y="4867275"/>
        <a:ext cx="6991350" cy="4600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59</xdr:row>
      <xdr:rowOff>9525</xdr:rowOff>
    </xdr:from>
    <xdr:to>
      <xdr:col>11</xdr:col>
      <xdr:colOff>409575</xdr:colOff>
      <xdr:row>87</xdr:row>
      <xdr:rowOff>95250</xdr:rowOff>
    </xdr:to>
    <xdr:graphicFrame>
      <xdr:nvGraphicFramePr>
        <xdr:cNvPr id="3" name="Chart 9"/>
        <xdr:cNvGraphicFramePr/>
      </xdr:nvGraphicFramePr>
      <xdr:xfrm>
        <a:off x="114300" y="9582150"/>
        <a:ext cx="7000875" cy="4619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0</xdr:colOff>
      <xdr:row>33</xdr:row>
      <xdr:rowOff>0</xdr:rowOff>
    </xdr:from>
    <xdr:to>
      <xdr:col>23</xdr:col>
      <xdr:colOff>476250</xdr:colOff>
      <xdr:row>61</xdr:row>
      <xdr:rowOff>76200</xdr:rowOff>
    </xdr:to>
    <xdr:graphicFrame>
      <xdr:nvGraphicFramePr>
        <xdr:cNvPr id="4" name="Chart 26"/>
        <xdr:cNvGraphicFramePr/>
      </xdr:nvGraphicFramePr>
      <xdr:xfrm>
        <a:off x="7924800" y="5362575"/>
        <a:ext cx="7600950" cy="4610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12</xdr:col>
      <xdr:colOff>219075</xdr:colOff>
      <xdr:row>30</xdr:row>
      <xdr:rowOff>76200</xdr:rowOff>
    </xdr:to>
    <xdr:graphicFrame>
      <xdr:nvGraphicFramePr>
        <xdr:cNvPr id="1" name="Chart 43"/>
        <xdr:cNvGraphicFramePr/>
      </xdr:nvGraphicFramePr>
      <xdr:xfrm>
        <a:off x="609600" y="161925"/>
        <a:ext cx="692467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12</xdr:col>
      <xdr:colOff>228600</xdr:colOff>
      <xdr:row>60</xdr:row>
      <xdr:rowOff>85725</xdr:rowOff>
    </xdr:to>
    <xdr:graphicFrame>
      <xdr:nvGraphicFramePr>
        <xdr:cNvPr id="2" name="Chart 44"/>
        <xdr:cNvGraphicFramePr/>
      </xdr:nvGraphicFramePr>
      <xdr:xfrm>
        <a:off x="609600" y="5019675"/>
        <a:ext cx="6934200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61</xdr:row>
      <xdr:rowOff>0</xdr:rowOff>
    </xdr:from>
    <xdr:to>
      <xdr:col>12</xdr:col>
      <xdr:colOff>238125</xdr:colOff>
      <xdr:row>90</xdr:row>
      <xdr:rowOff>95250</xdr:rowOff>
    </xdr:to>
    <xdr:graphicFrame>
      <xdr:nvGraphicFramePr>
        <xdr:cNvPr id="3" name="Chart 45"/>
        <xdr:cNvGraphicFramePr/>
      </xdr:nvGraphicFramePr>
      <xdr:xfrm>
        <a:off x="609600" y="9877425"/>
        <a:ext cx="6943725" cy="4791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2:AB100"/>
  <sheetViews>
    <sheetView tabSelected="1" zoomScale="85" zoomScaleNormal="85" workbookViewId="0" topLeftCell="A1">
      <selection activeCell="J11" sqref="J11"/>
    </sheetView>
  </sheetViews>
  <sheetFormatPr defaultColWidth="9.140625" defaultRowHeight="12.75"/>
  <cols>
    <col min="7" max="7" width="13.57421875" style="0" customWidth="1"/>
  </cols>
  <sheetData>
    <row r="1" ht="13.5" thickBot="1"/>
    <row r="2" spans="2:28" ht="14.25" thickBot="1" thickTop="1">
      <c r="B2" s="162" t="s">
        <v>18</v>
      </c>
      <c r="C2" s="163"/>
      <c r="D2" s="163"/>
      <c r="E2" s="163"/>
      <c r="F2" s="163"/>
      <c r="G2" s="164"/>
      <c r="I2" s="146" t="s">
        <v>19</v>
      </c>
      <c r="J2" s="147"/>
      <c r="K2" s="147"/>
      <c r="L2" s="147"/>
      <c r="M2" s="147"/>
      <c r="N2" s="148"/>
      <c r="P2" s="143" t="s">
        <v>20</v>
      </c>
      <c r="Q2" s="144"/>
      <c r="R2" s="144"/>
      <c r="S2" s="144"/>
      <c r="T2" s="144"/>
      <c r="U2" s="145"/>
      <c r="W2" s="143" t="s">
        <v>21</v>
      </c>
      <c r="X2" s="144"/>
      <c r="Y2" s="144"/>
      <c r="Z2" s="144"/>
      <c r="AA2" s="144"/>
      <c r="AB2" s="145"/>
    </row>
    <row r="3" spans="2:28" ht="12.75">
      <c r="B3" s="36" t="s">
        <v>14</v>
      </c>
      <c r="C3" s="47"/>
      <c r="D3" s="47"/>
      <c r="E3" s="47"/>
      <c r="F3" s="47"/>
      <c r="G3" s="37"/>
      <c r="I3" s="36" t="s">
        <v>33</v>
      </c>
      <c r="J3" s="47"/>
      <c r="K3" s="47"/>
      <c r="L3" s="47"/>
      <c r="M3" s="47"/>
      <c r="N3" s="37"/>
      <c r="P3" s="7"/>
      <c r="Q3" s="1"/>
      <c r="R3" s="1"/>
      <c r="S3" s="1"/>
      <c r="T3" s="1"/>
      <c r="U3" s="2"/>
      <c r="W3" s="7"/>
      <c r="X3" s="1"/>
      <c r="Y3" s="1"/>
      <c r="Z3" s="1"/>
      <c r="AA3" s="1"/>
      <c r="AB3" s="2"/>
    </row>
    <row r="4" spans="2:28" ht="12.75">
      <c r="B4" s="9" t="s">
        <v>135</v>
      </c>
      <c r="C4" s="1"/>
      <c r="D4" s="1"/>
      <c r="E4" s="1"/>
      <c r="F4" s="1"/>
      <c r="G4" s="10"/>
      <c r="I4" s="9"/>
      <c r="J4" s="1"/>
      <c r="K4" s="1"/>
      <c r="L4" s="1"/>
      <c r="M4" s="1"/>
      <c r="N4" s="10"/>
      <c r="P4" s="7"/>
      <c r="Q4" s="1"/>
      <c r="R4" s="1"/>
      <c r="S4" s="1"/>
      <c r="T4" s="1"/>
      <c r="U4" s="2"/>
      <c r="W4" s="7"/>
      <c r="X4" s="1"/>
      <c r="Y4" s="1"/>
      <c r="Z4" s="1"/>
      <c r="AA4" s="1"/>
      <c r="AB4" s="2"/>
    </row>
    <row r="5" spans="2:28" ht="12.75">
      <c r="B5" s="9" t="s">
        <v>136</v>
      </c>
      <c r="C5" s="1"/>
      <c r="D5" s="1"/>
      <c r="E5" s="1"/>
      <c r="F5" s="1"/>
      <c r="G5" s="10"/>
      <c r="I5" s="9"/>
      <c r="J5" s="1" t="s">
        <v>29</v>
      </c>
      <c r="K5" s="1" t="s">
        <v>30</v>
      </c>
      <c r="L5" s="1" t="s">
        <v>31</v>
      </c>
      <c r="M5" s="13" t="s">
        <v>74</v>
      </c>
      <c r="N5" s="10"/>
      <c r="P5" s="7"/>
      <c r="Q5" s="1"/>
      <c r="R5" s="1"/>
      <c r="S5" s="1"/>
      <c r="T5" s="1"/>
      <c r="U5" s="2"/>
      <c r="W5" s="7"/>
      <c r="X5" s="1"/>
      <c r="Y5" s="1"/>
      <c r="Z5" s="1"/>
      <c r="AA5" s="1"/>
      <c r="AB5" s="2"/>
    </row>
    <row r="6" spans="2:28" ht="12.75">
      <c r="B6" s="9"/>
      <c r="C6" s="1"/>
      <c r="D6" s="1"/>
      <c r="E6" s="1"/>
      <c r="F6" s="1"/>
      <c r="G6" s="10"/>
      <c r="I6" s="9" t="s">
        <v>12</v>
      </c>
      <c r="J6" s="1" t="s">
        <v>32</v>
      </c>
      <c r="K6" s="1" t="s">
        <v>32</v>
      </c>
      <c r="L6" s="1" t="s">
        <v>32</v>
      </c>
      <c r="M6" s="13" t="s">
        <v>28</v>
      </c>
      <c r="N6" s="10"/>
      <c r="P6" s="7"/>
      <c r="Q6" s="1"/>
      <c r="R6" s="1"/>
      <c r="S6" s="1"/>
      <c r="T6" s="1"/>
      <c r="U6" s="2"/>
      <c r="W6" s="7"/>
      <c r="X6" s="1"/>
      <c r="Y6" s="1"/>
      <c r="Z6" s="1"/>
      <c r="AA6" s="1"/>
      <c r="AB6" s="2"/>
    </row>
    <row r="7" spans="2:28" ht="12.75">
      <c r="B7" s="141" t="s">
        <v>189</v>
      </c>
      <c r="C7" s="165"/>
      <c r="D7" s="165"/>
      <c r="E7" s="165"/>
      <c r="F7" s="165"/>
      <c r="G7" s="142"/>
      <c r="I7" s="9" t="s">
        <v>13</v>
      </c>
      <c r="J7" s="1" t="s">
        <v>32</v>
      </c>
      <c r="K7" s="1" t="s">
        <v>32</v>
      </c>
      <c r="L7" s="1" t="s">
        <v>32</v>
      </c>
      <c r="M7" s="13" t="s">
        <v>28</v>
      </c>
      <c r="N7" s="10"/>
      <c r="P7" s="7"/>
      <c r="Q7" s="1"/>
      <c r="R7" s="1"/>
      <c r="S7" s="1"/>
      <c r="T7" s="1"/>
      <c r="U7" s="2"/>
      <c r="W7" s="7"/>
      <c r="X7" s="1"/>
      <c r="Y7" s="1"/>
      <c r="Z7" s="1"/>
      <c r="AA7" s="1"/>
      <c r="AB7" s="2"/>
    </row>
    <row r="8" spans="2:28" ht="12.75">
      <c r="B8" s="141"/>
      <c r="C8" s="165"/>
      <c r="D8" s="165"/>
      <c r="E8" s="165"/>
      <c r="F8" s="165"/>
      <c r="G8" s="142"/>
      <c r="I8" s="9" t="s">
        <v>14</v>
      </c>
      <c r="J8" s="1" t="s">
        <v>32</v>
      </c>
      <c r="K8" s="1" t="s">
        <v>32</v>
      </c>
      <c r="L8" s="1" t="s">
        <v>32</v>
      </c>
      <c r="M8" s="13" t="s">
        <v>28</v>
      </c>
      <c r="N8" s="10"/>
      <c r="P8" s="7"/>
      <c r="Q8" s="1"/>
      <c r="R8" s="1"/>
      <c r="S8" s="1"/>
      <c r="T8" s="1"/>
      <c r="U8" s="2"/>
      <c r="W8" s="7"/>
      <c r="X8" s="1"/>
      <c r="Y8" s="1"/>
      <c r="Z8" s="1"/>
      <c r="AA8" s="1"/>
      <c r="AB8" s="2"/>
    </row>
    <row r="9" spans="2:28" ht="12.75">
      <c r="B9" s="117"/>
      <c r="C9" s="166"/>
      <c r="D9" s="166"/>
      <c r="E9" s="166"/>
      <c r="F9" s="166"/>
      <c r="G9" s="118"/>
      <c r="I9" s="9"/>
      <c r="J9" s="1"/>
      <c r="K9" s="1"/>
      <c r="L9" s="1"/>
      <c r="M9" s="1"/>
      <c r="N9" s="10"/>
      <c r="P9" s="7"/>
      <c r="Q9" s="1"/>
      <c r="R9" s="1"/>
      <c r="S9" s="1"/>
      <c r="T9" s="1"/>
      <c r="U9" s="2"/>
      <c r="W9" s="7"/>
      <c r="X9" s="1"/>
      <c r="Y9" s="1"/>
      <c r="Z9" s="1"/>
      <c r="AA9" s="1"/>
      <c r="AB9" s="2"/>
    </row>
    <row r="10" spans="2:28" ht="12.75">
      <c r="B10" s="117"/>
      <c r="C10" s="166"/>
      <c r="D10" s="166"/>
      <c r="E10" s="166"/>
      <c r="F10" s="166"/>
      <c r="G10" s="118"/>
      <c r="I10" s="167" t="s">
        <v>188</v>
      </c>
      <c r="J10" s="34"/>
      <c r="K10" s="34"/>
      <c r="L10" s="34"/>
      <c r="M10" s="34"/>
      <c r="N10" s="15"/>
      <c r="P10" s="7"/>
      <c r="Q10" s="1"/>
      <c r="R10" s="1"/>
      <c r="S10" s="1"/>
      <c r="T10" s="1"/>
      <c r="U10" s="2"/>
      <c r="W10" s="7"/>
      <c r="X10" s="1"/>
      <c r="Y10" s="1"/>
      <c r="Z10" s="1"/>
      <c r="AA10" s="1"/>
      <c r="AB10" s="2"/>
    </row>
    <row r="11" spans="2:28" ht="12.75">
      <c r="B11" s="9"/>
      <c r="C11" s="1"/>
      <c r="D11" s="1"/>
      <c r="E11" s="1"/>
      <c r="F11" s="1"/>
      <c r="G11" s="10"/>
      <c r="I11" s="9"/>
      <c r="J11" s="34"/>
      <c r="K11" s="85"/>
      <c r="L11" s="85"/>
      <c r="M11" s="85"/>
      <c r="N11" s="86"/>
      <c r="P11" s="7"/>
      <c r="Q11" s="1"/>
      <c r="R11" s="1"/>
      <c r="S11" s="1"/>
      <c r="T11" s="1"/>
      <c r="U11" s="2"/>
      <c r="W11" s="7"/>
      <c r="X11" s="1"/>
      <c r="Y11" s="1"/>
      <c r="Z11" s="1"/>
      <c r="AA11" s="1"/>
      <c r="AB11" s="2"/>
    </row>
    <row r="12" spans="2:28" ht="12.75">
      <c r="B12" s="9"/>
      <c r="C12" s="1"/>
      <c r="D12" s="1"/>
      <c r="E12" s="1"/>
      <c r="F12" s="1"/>
      <c r="G12" s="10"/>
      <c r="I12" s="9"/>
      <c r="J12" s="13"/>
      <c r="K12" s="13"/>
      <c r="L12" s="13"/>
      <c r="M12" s="13"/>
      <c r="N12" s="15"/>
      <c r="P12" s="7"/>
      <c r="Q12" s="1"/>
      <c r="R12" s="1"/>
      <c r="S12" s="1"/>
      <c r="T12" s="1"/>
      <c r="U12" s="2"/>
      <c r="W12" s="7"/>
      <c r="X12" s="1"/>
      <c r="Y12" s="1"/>
      <c r="Z12" s="1"/>
      <c r="AA12" s="1"/>
      <c r="AB12" s="2"/>
    </row>
    <row r="13" spans="2:28" ht="12.75">
      <c r="B13" s="9"/>
      <c r="C13" s="45"/>
      <c r="D13" s="115"/>
      <c r="E13" s="115"/>
      <c r="F13" s="115"/>
      <c r="G13" s="116"/>
      <c r="I13" s="9"/>
      <c r="J13" s="13"/>
      <c r="K13" s="13"/>
      <c r="L13" s="13"/>
      <c r="M13" s="13"/>
      <c r="N13" s="38"/>
      <c r="P13" s="7"/>
      <c r="Q13" s="1"/>
      <c r="R13" s="1"/>
      <c r="S13" s="1"/>
      <c r="T13" s="1"/>
      <c r="U13" s="2"/>
      <c r="W13" s="7"/>
      <c r="X13" s="1"/>
      <c r="Y13" s="1"/>
      <c r="Z13" s="1"/>
      <c r="AA13" s="1"/>
      <c r="AB13" s="2"/>
    </row>
    <row r="14" spans="2:28" ht="12.75">
      <c r="B14" s="9"/>
      <c r="C14" s="1"/>
      <c r="D14" s="1"/>
      <c r="E14" s="1"/>
      <c r="F14" s="1"/>
      <c r="G14" s="10"/>
      <c r="I14" s="9"/>
      <c r="J14" s="34"/>
      <c r="K14" s="13"/>
      <c r="L14" s="34"/>
      <c r="M14" s="13"/>
      <c r="N14" s="38"/>
      <c r="P14" s="7"/>
      <c r="Q14" s="1"/>
      <c r="R14" s="1"/>
      <c r="S14" s="1"/>
      <c r="T14" s="1"/>
      <c r="U14" s="2"/>
      <c r="W14" s="7"/>
      <c r="X14" s="1"/>
      <c r="Y14" s="1"/>
      <c r="Z14" s="1"/>
      <c r="AA14" s="1"/>
      <c r="AB14" s="2"/>
    </row>
    <row r="15" spans="2:28" ht="12.75">
      <c r="B15" s="9"/>
      <c r="C15" s="13"/>
      <c r="D15" s="13"/>
      <c r="E15" s="13"/>
      <c r="F15" s="13"/>
      <c r="G15" s="38"/>
      <c r="I15" s="9"/>
      <c r="J15" s="34"/>
      <c r="K15" s="48"/>
      <c r="L15" s="48"/>
      <c r="M15" s="48"/>
      <c r="N15" s="38"/>
      <c r="P15" s="7"/>
      <c r="Q15" s="1"/>
      <c r="R15" s="1"/>
      <c r="S15" s="1"/>
      <c r="T15" s="1"/>
      <c r="U15" s="2"/>
      <c r="W15" s="7"/>
      <c r="X15" s="1"/>
      <c r="Y15" s="1"/>
      <c r="Z15" s="1"/>
      <c r="AA15" s="1"/>
      <c r="AB15" s="2"/>
    </row>
    <row r="16" spans="2:28" ht="12.75">
      <c r="B16" s="9"/>
      <c r="C16" s="34"/>
      <c r="D16" s="13"/>
      <c r="E16" s="34"/>
      <c r="F16" s="13"/>
      <c r="G16" s="38"/>
      <c r="I16" s="9"/>
      <c r="J16" s="13"/>
      <c r="K16" s="13"/>
      <c r="L16" s="13"/>
      <c r="M16" s="13"/>
      <c r="N16" s="15"/>
      <c r="P16" s="7"/>
      <c r="Q16" s="1"/>
      <c r="R16" s="1"/>
      <c r="S16" s="1"/>
      <c r="T16" s="1"/>
      <c r="U16" s="2"/>
      <c r="W16" s="7"/>
      <c r="X16" s="1"/>
      <c r="Y16" s="1"/>
      <c r="Z16" s="1"/>
      <c r="AA16" s="1"/>
      <c r="AB16" s="2"/>
    </row>
    <row r="17" spans="2:28" ht="12.75">
      <c r="B17" s="9"/>
      <c r="C17" s="34"/>
      <c r="D17" s="48"/>
      <c r="E17" s="48"/>
      <c r="F17" s="48"/>
      <c r="G17" s="38"/>
      <c r="I17" s="9"/>
      <c r="J17" s="13"/>
      <c r="K17" s="13"/>
      <c r="L17" s="13"/>
      <c r="M17" s="13"/>
      <c r="N17" s="15"/>
      <c r="P17" s="7"/>
      <c r="Q17" s="1"/>
      <c r="R17" s="1"/>
      <c r="S17" s="1"/>
      <c r="T17" s="1"/>
      <c r="U17" s="2"/>
      <c r="W17" s="7"/>
      <c r="X17" s="1"/>
      <c r="Y17" s="1"/>
      <c r="Z17" s="1"/>
      <c r="AA17" s="1"/>
      <c r="AB17" s="2"/>
    </row>
    <row r="18" spans="2:28" ht="12.75">
      <c r="B18" s="9"/>
      <c r="C18" s="1"/>
      <c r="D18" s="1"/>
      <c r="E18" s="1"/>
      <c r="F18" s="1"/>
      <c r="G18" s="10"/>
      <c r="I18" s="9"/>
      <c r="J18" s="48"/>
      <c r="K18" s="13"/>
      <c r="L18" s="13"/>
      <c r="M18" s="13"/>
      <c r="N18" s="15"/>
      <c r="P18" s="7"/>
      <c r="Q18" s="1"/>
      <c r="R18" s="1"/>
      <c r="S18" s="1"/>
      <c r="T18" s="1"/>
      <c r="U18" s="2"/>
      <c r="W18" s="7"/>
      <c r="X18" s="1"/>
      <c r="Y18" s="1"/>
      <c r="Z18" s="1"/>
      <c r="AA18" s="1"/>
      <c r="AB18" s="2"/>
    </row>
    <row r="19" spans="2:28" ht="12.75">
      <c r="B19" s="9"/>
      <c r="C19" s="1"/>
      <c r="D19" s="1"/>
      <c r="E19" s="1"/>
      <c r="F19" s="1"/>
      <c r="G19" s="10"/>
      <c r="I19" s="9"/>
      <c r="J19" s="48"/>
      <c r="K19" s="13"/>
      <c r="L19" s="13"/>
      <c r="M19" s="13"/>
      <c r="N19" s="15"/>
      <c r="P19" s="7"/>
      <c r="Q19" s="1"/>
      <c r="R19" s="1"/>
      <c r="S19" s="1"/>
      <c r="T19" s="1"/>
      <c r="U19" s="2"/>
      <c r="W19" s="7"/>
      <c r="X19" s="1"/>
      <c r="Y19" s="1"/>
      <c r="Z19" s="1"/>
      <c r="AA19" s="1"/>
      <c r="AB19" s="2"/>
    </row>
    <row r="20" spans="2:28" ht="12.75">
      <c r="B20" s="9"/>
      <c r="C20" s="1"/>
      <c r="D20" s="1"/>
      <c r="E20" s="1"/>
      <c r="F20" s="1"/>
      <c r="G20" s="10"/>
      <c r="I20" s="9"/>
      <c r="J20" s="48"/>
      <c r="K20" s="13"/>
      <c r="L20" s="13"/>
      <c r="M20" s="13"/>
      <c r="N20" s="15"/>
      <c r="P20" s="7"/>
      <c r="Q20" s="1"/>
      <c r="R20" s="1"/>
      <c r="S20" s="1"/>
      <c r="T20" s="1"/>
      <c r="U20" s="2"/>
      <c r="W20" s="7"/>
      <c r="X20" s="1"/>
      <c r="Y20" s="1"/>
      <c r="Z20" s="1"/>
      <c r="AA20" s="1"/>
      <c r="AB20" s="2"/>
    </row>
    <row r="21" spans="2:28" ht="12.75">
      <c r="B21" s="9"/>
      <c r="C21" s="1"/>
      <c r="D21" s="1"/>
      <c r="E21" s="1"/>
      <c r="F21" s="1"/>
      <c r="G21" s="10"/>
      <c r="I21" s="9"/>
      <c r="J21" s="13"/>
      <c r="K21" s="13"/>
      <c r="L21" s="78"/>
      <c r="M21" s="13"/>
      <c r="N21" s="15"/>
      <c r="P21" s="7"/>
      <c r="Q21" s="1"/>
      <c r="R21" s="1"/>
      <c r="S21" s="1"/>
      <c r="T21" s="1"/>
      <c r="U21" s="2"/>
      <c r="W21" s="7"/>
      <c r="X21" s="1"/>
      <c r="Y21" s="1"/>
      <c r="Z21" s="1"/>
      <c r="AA21" s="1"/>
      <c r="AB21" s="2"/>
    </row>
    <row r="22" spans="2:28" ht="12.75">
      <c r="B22" s="9"/>
      <c r="C22" s="1"/>
      <c r="D22" s="1"/>
      <c r="E22" s="1"/>
      <c r="F22" s="1"/>
      <c r="G22" s="10"/>
      <c r="I22" s="9"/>
      <c r="J22" s="1"/>
      <c r="K22" s="1"/>
      <c r="L22" s="1"/>
      <c r="M22" s="1"/>
      <c r="N22" s="10"/>
      <c r="P22" s="7"/>
      <c r="Q22" s="1"/>
      <c r="R22" s="1"/>
      <c r="S22" s="1"/>
      <c r="T22" s="1"/>
      <c r="U22" s="2"/>
      <c r="W22" s="7"/>
      <c r="X22" s="1"/>
      <c r="Y22" s="1"/>
      <c r="Z22" s="1"/>
      <c r="AA22" s="1"/>
      <c r="AB22" s="2"/>
    </row>
    <row r="23" spans="2:28" ht="12.75">
      <c r="B23" s="9"/>
      <c r="C23" s="1"/>
      <c r="D23" s="1"/>
      <c r="E23" s="1"/>
      <c r="F23" s="1"/>
      <c r="G23" s="10"/>
      <c r="I23" s="9"/>
      <c r="J23" s="1"/>
      <c r="K23" s="1"/>
      <c r="L23" s="1"/>
      <c r="M23" s="1"/>
      <c r="N23" s="10"/>
      <c r="P23" s="7"/>
      <c r="Q23" s="1"/>
      <c r="R23" s="1"/>
      <c r="S23" s="1"/>
      <c r="T23" s="1"/>
      <c r="U23" s="2"/>
      <c r="W23" s="7"/>
      <c r="X23" s="1"/>
      <c r="Y23" s="1"/>
      <c r="Z23" s="1"/>
      <c r="AA23" s="1"/>
      <c r="AB23" s="2"/>
    </row>
    <row r="24" spans="2:28" ht="12.75">
      <c r="B24" s="9"/>
      <c r="C24" s="1"/>
      <c r="D24" s="1"/>
      <c r="E24" s="1"/>
      <c r="F24" s="1"/>
      <c r="G24" s="10"/>
      <c r="I24" s="9"/>
      <c r="J24" s="1"/>
      <c r="K24" s="1"/>
      <c r="L24" s="1"/>
      <c r="M24" s="1"/>
      <c r="N24" s="10"/>
      <c r="P24" s="7"/>
      <c r="Q24" s="1"/>
      <c r="R24" s="1"/>
      <c r="S24" s="1"/>
      <c r="T24" s="1"/>
      <c r="U24" s="2"/>
      <c r="W24" s="7"/>
      <c r="X24" s="1"/>
      <c r="Y24" s="1"/>
      <c r="Z24" s="1"/>
      <c r="AA24" s="1"/>
      <c r="AB24" s="2"/>
    </row>
    <row r="25" spans="2:28" ht="12.75">
      <c r="B25" s="9"/>
      <c r="C25" s="1"/>
      <c r="D25" s="1"/>
      <c r="E25" s="1"/>
      <c r="F25" s="1"/>
      <c r="G25" s="10"/>
      <c r="I25" s="9"/>
      <c r="J25" s="1"/>
      <c r="K25" s="1"/>
      <c r="L25" s="1"/>
      <c r="M25" s="1"/>
      <c r="N25" s="10"/>
      <c r="P25" s="7"/>
      <c r="Q25" s="1"/>
      <c r="R25" s="1"/>
      <c r="S25" s="1"/>
      <c r="T25" s="1"/>
      <c r="U25" s="2"/>
      <c r="W25" s="7"/>
      <c r="X25" s="1"/>
      <c r="Y25" s="1"/>
      <c r="Z25" s="1"/>
      <c r="AA25" s="1"/>
      <c r="AB25" s="2"/>
    </row>
    <row r="26" spans="2:28" ht="12.75">
      <c r="B26" s="9"/>
      <c r="C26" s="1"/>
      <c r="D26" s="1"/>
      <c r="E26" s="1"/>
      <c r="F26" s="1"/>
      <c r="G26" s="10"/>
      <c r="I26" s="9"/>
      <c r="J26" s="1"/>
      <c r="K26" s="1"/>
      <c r="L26" s="1"/>
      <c r="M26" s="1"/>
      <c r="N26" s="10"/>
      <c r="P26" s="7"/>
      <c r="Q26" s="1"/>
      <c r="R26" s="1"/>
      <c r="S26" s="1"/>
      <c r="T26" s="1"/>
      <c r="U26" s="2"/>
      <c r="W26" s="7"/>
      <c r="X26" s="1"/>
      <c r="Y26" s="1"/>
      <c r="Z26" s="1"/>
      <c r="AA26" s="1"/>
      <c r="AB26" s="2"/>
    </row>
    <row r="27" spans="2:28" ht="12.75">
      <c r="B27" s="9"/>
      <c r="C27" s="1"/>
      <c r="D27" s="1"/>
      <c r="E27" s="1"/>
      <c r="F27" s="1"/>
      <c r="G27" s="10"/>
      <c r="I27" s="9"/>
      <c r="J27" s="1"/>
      <c r="K27" s="1"/>
      <c r="L27" s="1"/>
      <c r="M27" s="1"/>
      <c r="N27" s="10"/>
      <c r="P27" s="7"/>
      <c r="Q27" s="1"/>
      <c r="R27" s="1"/>
      <c r="S27" s="1"/>
      <c r="T27" s="1"/>
      <c r="U27" s="2"/>
      <c r="W27" s="7"/>
      <c r="X27" s="1"/>
      <c r="Y27" s="1"/>
      <c r="Z27" s="1"/>
      <c r="AA27" s="1"/>
      <c r="AB27" s="2"/>
    </row>
    <row r="28" spans="2:28" ht="12.75">
      <c r="B28" s="9"/>
      <c r="C28" s="1"/>
      <c r="D28" s="1"/>
      <c r="E28" s="1"/>
      <c r="F28" s="1"/>
      <c r="G28" s="10"/>
      <c r="I28" s="9"/>
      <c r="J28" s="1"/>
      <c r="K28" s="1"/>
      <c r="L28" s="1"/>
      <c r="M28" s="1"/>
      <c r="N28" s="10"/>
      <c r="P28" s="7"/>
      <c r="Q28" s="1"/>
      <c r="R28" s="1"/>
      <c r="S28" s="1"/>
      <c r="T28" s="1"/>
      <c r="U28" s="2"/>
      <c r="W28" s="7"/>
      <c r="X28" s="1"/>
      <c r="Y28" s="1"/>
      <c r="Z28" s="1"/>
      <c r="AA28" s="1"/>
      <c r="AB28" s="2"/>
    </row>
    <row r="29" spans="2:28" ht="12.75">
      <c r="B29" s="9"/>
      <c r="C29" s="1"/>
      <c r="D29" s="1"/>
      <c r="E29" s="1"/>
      <c r="F29" s="1"/>
      <c r="G29" s="10"/>
      <c r="I29" s="9"/>
      <c r="J29" s="1"/>
      <c r="K29" s="1"/>
      <c r="L29" s="1"/>
      <c r="M29" s="1"/>
      <c r="N29" s="10"/>
      <c r="P29" s="7"/>
      <c r="Q29" s="1"/>
      <c r="R29" s="1"/>
      <c r="S29" s="1"/>
      <c r="T29" s="1"/>
      <c r="U29" s="2"/>
      <c r="W29" s="7"/>
      <c r="X29" s="1"/>
      <c r="Y29" s="1"/>
      <c r="Z29" s="1"/>
      <c r="AA29" s="1"/>
      <c r="AB29" s="2"/>
    </row>
    <row r="30" spans="2:28" ht="12.75">
      <c r="B30" s="9"/>
      <c r="C30" s="1"/>
      <c r="D30" s="1"/>
      <c r="E30" s="1"/>
      <c r="F30" s="1"/>
      <c r="G30" s="10"/>
      <c r="I30" s="9"/>
      <c r="J30" s="1"/>
      <c r="K30" s="1"/>
      <c r="L30" s="1"/>
      <c r="M30" s="1"/>
      <c r="N30" s="10"/>
      <c r="P30" s="7"/>
      <c r="Q30" s="1"/>
      <c r="R30" s="1"/>
      <c r="S30" s="1"/>
      <c r="T30" s="1"/>
      <c r="U30" s="2"/>
      <c r="W30" s="7"/>
      <c r="X30" s="1"/>
      <c r="Y30" s="1"/>
      <c r="Z30" s="1"/>
      <c r="AA30" s="1"/>
      <c r="AB30" s="2"/>
    </row>
    <row r="31" spans="2:28" ht="12.75">
      <c r="B31" s="9"/>
      <c r="C31" s="1"/>
      <c r="D31" s="1"/>
      <c r="E31" s="1"/>
      <c r="F31" s="1"/>
      <c r="G31" s="10"/>
      <c r="I31" s="9"/>
      <c r="J31" s="1"/>
      <c r="K31" s="1"/>
      <c r="L31" s="1"/>
      <c r="M31" s="1"/>
      <c r="N31" s="10"/>
      <c r="P31" s="7"/>
      <c r="Q31" s="1"/>
      <c r="R31" s="1"/>
      <c r="S31" s="1"/>
      <c r="T31" s="1"/>
      <c r="U31" s="2"/>
      <c r="W31" s="7"/>
      <c r="X31" s="1"/>
      <c r="Y31" s="1"/>
      <c r="Z31" s="1"/>
      <c r="AA31" s="1"/>
      <c r="AB31" s="2"/>
    </row>
    <row r="32" spans="2:28" ht="12.75">
      <c r="B32" s="9"/>
      <c r="C32" s="1"/>
      <c r="D32" s="1"/>
      <c r="E32" s="1"/>
      <c r="F32" s="1"/>
      <c r="G32" s="10"/>
      <c r="I32" s="9"/>
      <c r="J32" s="1"/>
      <c r="K32" s="1"/>
      <c r="L32" s="1"/>
      <c r="M32" s="1"/>
      <c r="N32" s="10"/>
      <c r="P32" s="7"/>
      <c r="Q32" s="1"/>
      <c r="R32" s="1"/>
      <c r="S32" s="1"/>
      <c r="T32" s="1"/>
      <c r="U32" s="2"/>
      <c r="W32" s="7"/>
      <c r="X32" s="1"/>
      <c r="Y32" s="1"/>
      <c r="Z32" s="1"/>
      <c r="AA32" s="1"/>
      <c r="AB32" s="2"/>
    </row>
    <row r="33" spans="2:28" ht="12.75">
      <c r="B33" s="9"/>
      <c r="C33" s="1"/>
      <c r="D33" s="1"/>
      <c r="E33" s="1"/>
      <c r="F33" s="1"/>
      <c r="G33" s="10"/>
      <c r="I33" s="9"/>
      <c r="J33" s="1"/>
      <c r="K33" s="1"/>
      <c r="L33" s="1"/>
      <c r="M33" s="1"/>
      <c r="N33" s="10"/>
      <c r="P33" s="7"/>
      <c r="Q33" s="1"/>
      <c r="R33" s="1"/>
      <c r="S33" s="1"/>
      <c r="T33" s="1"/>
      <c r="U33" s="2"/>
      <c r="W33" s="7"/>
      <c r="X33" s="1"/>
      <c r="Y33" s="1"/>
      <c r="Z33" s="1"/>
      <c r="AA33" s="1"/>
      <c r="AB33" s="2"/>
    </row>
    <row r="34" spans="2:28" ht="12.75">
      <c r="B34" s="9"/>
      <c r="C34" s="1"/>
      <c r="D34" s="1"/>
      <c r="E34" s="1"/>
      <c r="F34" s="1"/>
      <c r="G34" s="10"/>
      <c r="I34" s="9"/>
      <c r="J34" s="1"/>
      <c r="K34" s="1"/>
      <c r="L34" s="1"/>
      <c r="M34" s="1"/>
      <c r="N34" s="10"/>
      <c r="P34" s="7"/>
      <c r="Q34" s="1"/>
      <c r="R34" s="1"/>
      <c r="S34" s="1"/>
      <c r="T34" s="1"/>
      <c r="U34" s="2"/>
      <c r="W34" s="7"/>
      <c r="X34" s="1"/>
      <c r="Y34" s="1"/>
      <c r="Z34" s="1"/>
      <c r="AA34" s="1"/>
      <c r="AB34" s="2"/>
    </row>
    <row r="35" spans="2:28" ht="12.75">
      <c r="B35" s="9"/>
      <c r="C35" s="1"/>
      <c r="D35" s="1"/>
      <c r="E35" s="1"/>
      <c r="F35" s="1"/>
      <c r="G35" s="10"/>
      <c r="I35" s="9"/>
      <c r="J35" s="1"/>
      <c r="K35" s="1"/>
      <c r="L35" s="1"/>
      <c r="M35" s="1"/>
      <c r="N35" s="10"/>
      <c r="P35" s="7"/>
      <c r="Q35" s="1"/>
      <c r="R35" s="1"/>
      <c r="S35" s="1"/>
      <c r="T35" s="1"/>
      <c r="U35" s="2"/>
      <c r="W35" s="7"/>
      <c r="X35" s="1"/>
      <c r="Y35" s="1"/>
      <c r="Z35" s="1"/>
      <c r="AA35" s="1"/>
      <c r="AB35" s="2"/>
    </row>
    <row r="36" spans="2:28" ht="12.75">
      <c r="B36" s="9"/>
      <c r="C36" s="1"/>
      <c r="D36" s="1"/>
      <c r="E36" s="1"/>
      <c r="F36" s="1"/>
      <c r="G36" s="10"/>
      <c r="I36" s="9"/>
      <c r="J36" s="1"/>
      <c r="K36" s="1"/>
      <c r="L36" s="1"/>
      <c r="M36" s="1"/>
      <c r="N36" s="10"/>
      <c r="P36" s="7"/>
      <c r="Q36" s="1"/>
      <c r="R36" s="1"/>
      <c r="S36" s="1"/>
      <c r="T36" s="1"/>
      <c r="U36" s="2"/>
      <c r="W36" s="7"/>
      <c r="X36" s="1"/>
      <c r="Y36" s="1"/>
      <c r="Z36" s="1"/>
      <c r="AA36" s="1"/>
      <c r="AB36" s="2"/>
    </row>
    <row r="37" spans="2:28" ht="12.75">
      <c r="B37" s="9"/>
      <c r="C37" s="1"/>
      <c r="D37" s="1"/>
      <c r="E37" s="1"/>
      <c r="F37" s="1"/>
      <c r="G37" s="10"/>
      <c r="I37" s="9"/>
      <c r="J37" s="1"/>
      <c r="K37" s="1"/>
      <c r="L37" s="1"/>
      <c r="M37" s="1"/>
      <c r="N37" s="10"/>
      <c r="P37" s="7"/>
      <c r="Q37" s="1"/>
      <c r="R37" s="1"/>
      <c r="S37" s="1"/>
      <c r="T37" s="1"/>
      <c r="U37" s="2"/>
      <c r="W37" s="7"/>
      <c r="X37" s="1"/>
      <c r="Y37" s="1"/>
      <c r="Z37" s="1"/>
      <c r="AA37" s="1"/>
      <c r="AB37" s="2"/>
    </row>
    <row r="38" spans="2:28" ht="12.75">
      <c r="B38" s="9"/>
      <c r="C38" s="1"/>
      <c r="D38" s="1"/>
      <c r="E38" s="1"/>
      <c r="F38" s="1"/>
      <c r="G38" s="10"/>
      <c r="I38" s="9"/>
      <c r="J38" s="1"/>
      <c r="K38" s="1"/>
      <c r="L38" s="1"/>
      <c r="M38" s="1"/>
      <c r="N38" s="10"/>
      <c r="P38" s="7"/>
      <c r="Q38" s="1"/>
      <c r="R38" s="1"/>
      <c r="S38" s="1"/>
      <c r="T38" s="1"/>
      <c r="U38" s="2"/>
      <c r="W38" s="7"/>
      <c r="X38" s="1"/>
      <c r="Y38" s="1"/>
      <c r="Z38" s="1"/>
      <c r="AA38" s="1"/>
      <c r="AB38" s="2"/>
    </row>
    <row r="39" spans="2:28" ht="12.75">
      <c r="B39" s="9"/>
      <c r="C39" s="1"/>
      <c r="D39" s="1"/>
      <c r="E39" s="1"/>
      <c r="F39" s="1"/>
      <c r="G39" s="10"/>
      <c r="I39" s="9"/>
      <c r="J39" s="1"/>
      <c r="K39" s="1"/>
      <c r="L39" s="1"/>
      <c r="M39" s="1"/>
      <c r="N39" s="10"/>
      <c r="P39" s="7"/>
      <c r="Q39" s="1"/>
      <c r="R39" s="1"/>
      <c r="S39" s="1"/>
      <c r="T39" s="1"/>
      <c r="U39" s="2"/>
      <c r="W39" s="7"/>
      <c r="X39" s="1"/>
      <c r="Y39" s="1"/>
      <c r="Z39" s="1"/>
      <c r="AA39" s="1"/>
      <c r="AB39" s="2"/>
    </row>
    <row r="40" spans="2:28" ht="12.75">
      <c r="B40" s="9"/>
      <c r="C40" s="1"/>
      <c r="D40" s="1"/>
      <c r="E40" s="1"/>
      <c r="F40" s="1"/>
      <c r="G40" s="10"/>
      <c r="I40" s="9"/>
      <c r="J40" s="1"/>
      <c r="K40" s="1"/>
      <c r="L40" s="1"/>
      <c r="M40" s="1"/>
      <c r="N40" s="10"/>
      <c r="P40" s="7"/>
      <c r="Q40" s="1"/>
      <c r="R40" s="1"/>
      <c r="S40" s="1"/>
      <c r="T40" s="1"/>
      <c r="U40" s="2"/>
      <c r="W40" s="7"/>
      <c r="X40" s="1"/>
      <c r="Y40" s="1"/>
      <c r="Z40" s="1"/>
      <c r="AA40" s="1"/>
      <c r="AB40" s="2"/>
    </row>
    <row r="41" spans="2:28" ht="12.75">
      <c r="B41" s="9"/>
      <c r="C41" s="1"/>
      <c r="D41" s="1"/>
      <c r="E41" s="1"/>
      <c r="F41" s="1"/>
      <c r="G41" s="10"/>
      <c r="I41" s="9"/>
      <c r="J41" s="1"/>
      <c r="K41" s="1"/>
      <c r="L41" s="1"/>
      <c r="M41" s="1"/>
      <c r="N41" s="10"/>
      <c r="P41" s="7"/>
      <c r="Q41" s="1"/>
      <c r="R41" s="1"/>
      <c r="S41" s="1"/>
      <c r="T41" s="1"/>
      <c r="U41" s="2"/>
      <c r="W41" s="7"/>
      <c r="X41" s="1"/>
      <c r="Y41" s="1"/>
      <c r="Z41" s="1"/>
      <c r="AA41" s="1"/>
      <c r="AB41" s="2"/>
    </row>
    <row r="42" spans="2:28" ht="12.75">
      <c r="B42" s="9"/>
      <c r="C42" s="1"/>
      <c r="D42" s="1"/>
      <c r="E42" s="1"/>
      <c r="F42" s="1"/>
      <c r="G42" s="10"/>
      <c r="I42" s="9"/>
      <c r="J42" s="1"/>
      <c r="K42" s="1"/>
      <c r="L42" s="1"/>
      <c r="M42" s="1"/>
      <c r="N42" s="10"/>
      <c r="P42" s="7"/>
      <c r="Q42" s="1"/>
      <c r="R42" s="1"/>
      <c r="S42" s="1"/>
      <c r="T42" s="1"/>
      <c r="U42" s="2"/>
      <c r="W42" s="7"/>
      <c r="X42" s="1"/>
      <c r="Y42" s="1"/>
      <c r="Z42" s="1"/>
      <c r="AA42" s="1"/>
      <c r="AB42" s="2"/>
    </row>
    <row r="43" spans="2:28" ht="12.75">
      <c r="B43" s="9"/>
      <c r="C43" s="1"/>
      <c r="D43" s="1"/>
      <c r="E43" s="1"/>
      <c r="F43" s="1"/>
      <c r="G43" s="10"/>
      <c r="I43" s="9"/>
      <c r="J43" s="1"/>
      <c r="K43" s="1"/>
      <c r="L43" s="1"/>
      <c r="M43" s="1"/>
      <c r="N43" s="10"/>
      <c r="P43" s="7"/>
      <c r="Q43" s="1"/>
      <c r="R43" s="1"/>
      <c r="S43" s="1"/>
      <c r="T43" s="1"/>
      <c r="U43" s="2"/>
      <c r="W43" s="7"/>
      <c r="X43" s="1"/>
      <c r="Y43" s="1"/>
      <c r="Z43" s="1"/>
      <c r="AA43" s="1"/>
      <c r="AB43" s="2"/>
    </row>
    <row r="44" spans="2:28" ht="12.75">
      <c r="B44" s="9"/>
      <c r="C44" s="1"/>
      <c r="D44" s="1"/>
      <c r="E44" s="1"/>
      <c r="F44" s="1"/>
      <c r="G44" s="10"/>
      <c r="I44" s="9"/>
      <c r="J44" s="1"/>
      <c r="K44" s="1"/>
      <c r="L44" s="1"/>
      <c r="M44" s="1"/>
      <c r="N44" s="10"/>
      <c r="P44" s="7"/>
      <c r="Q44" s="1"/>
      <c r="R44" s="1"/>
      <c r="S44" s="1"/>
      <c r="T44" s="1"/>
      <c r="U44" s="2"/>
      <c r="W44" s="7"/>
      <c r="X44" s="1"/>
      <c r="Y44" s="1"/>
      <c r="Z44" s="1"/>
      <c r="AA44" s="1"/>
      <c r="AB44" s="2"/>
    </row>
    <row r="45" spans="2:28" ht="12.75">
      <c r="B45" s="9"/>
      <c r="C45" s="1"/>
      <c r="D45" s="1"/>
      <c r="E45" s="1"/>
      <c r="F45" s="1"/>
      <c r="G45" s="10"/>
      <c r="I45" s="9"/>
      <c r="J45" s="1"/>
      <c r="K45" s="1"/>
      <c r="L45" s="1"/>
      <c r="M45" s="1"/>
      <c r="N45" s="10"/>
      <c r="P45" s="7"/>
      <c r="Q45" s="1"/>
      <c r="R45" s="1"/>
      <c r="S45" s="1"/>
      <c r="T45" s="1"/>
      <c r="U45" s="2"/>
      <c r="W45" s="7"/>
      <c r="X45" s="1"/>
      <c r="Y45" s="1"/>
      <c r="Z45" s="1"/>
      <c r="AA45" s="1"/>
      <c r="AB45" s="2"/>
    </row>
    <row r="46" spans="2:28" ht="12.75">
      <c r="B46" s="9"/>
      <c r="C46" s="1"/>
      <c r="D46" s="1"/>
      <c r="E46" s="1"/>
      <c r="F46" s="1"/>
      <c r="G46" s="10"/>
      <c r="I46" s="9"/>
      <c r="J46" s="1"/>
      <c r="K46" s="1"/>
      <c r="L46" s="1"/>
      <c r="M46" s="1"/>
      <c r="N46" s="10"/>
      <c r="P46" s="7"/>
      <c r="Q46" s="1"/>
      <c r="R46" s="1"/>
      <c r="S46" s="1"/>
      <c r="T46" s="1"/>
      <c r="U46" s="2"/>
      <c r="W46" s="7"/>
      <c r="X46" s="1"/>
      <c r="Y46" s="1"/>
      <c r="Z46" s="1"/>
      <c r="AA46" s="1"/>
      <c r="AB46" s="2"/>
    </row>
    <row r="47" spans="2:28" ht="12.75">
      <c r="B47" s="9"/>
      <c r="C47" s="1"/>
      <c r="D47" s="1"/>
      <c r="E47" s="1"/>
      <c r="F47" s="1"/>
      <c r="G47" s="10"/>
      <c r="I47" s="9"/>
      <c r="J47" s="1"/>
      <c r="K47" s="1"/>
      <c r="L47" s="1"/>
      <c r="M47" s="1"/>
      <c r="N47" s="10"/>
      <c r="P47" s="7"/>
      <c r="Q47" s="1"/>
      <c r="R47" s="1"/>
      <c r="S47" s="1"/>
      <c r="T47" s="1"/>
      <c r="U47" s="2"/>
      <c r="W47" s="7"/>
      <c r="X47" s="1"/>
      <c r="Y47" s="1"/>
      <c r="Z47" s="1"/>
      <c r="AA47" s="1"/>
      <c r="AB47" s="2"/>
    </row>
    <row r="48" spans="2:28" ht="12.75">
      <c r="B48" s="9"/>
      <c r="C48" s="1"/>
      <c r="D48" s="1"/>
      <c r="E48" s="1"/>
      <c r="F48" s="1"/>
      <c r="G48" s="10"/>
      <c r="I48" s="9"/>
      <c r="J48" s="1"/>
      <c r="K48" s="1"/>
      <c r="L48" s="1"/>
      <c r="M48" s="1"/>
      <c r="N48" s="10"/>
      <c r="P48" s="7"/>
      <c r="Q48" s="1"/>
      <c r="R48" s="1"/>
      <c r="S48" s="1"/>
      <c r="T48" s="1"/>
      <c r="U48" s="2"/>
      <c r="W48" s="7"/>
      <c r="X48" s="1"/>
      <c r="Y48" s="1"/>
      <c r="Z48" s="1"/>
      <c r="AA48" s="1"/>
      <c r="AB48" s="2"/>
    </row>
    <row r="49" spans="2:28" ht="12.75">
      <c r="B49" s="9"/>
      <c r="C49" s="1"/>
      <c r="D49" s="1"/>
      <c r="E49" s="1"/>
      <c r="F49" s="1"/>
      <c r="G49" s="10"/>
      <c r="I49" s="9"/>
      <c r="J49" s="1"/>
      <c r="K49" s="1"/>
      <c r="L49" s="1"/>
      <c r="M49" s="1"/>
      <c r="N49" s="10"/>
      <c r="P49" s="7"/>
      <c r="Q49" s="1"/>
      <c r="R49" s="1"/>
      <c r="S49" s="1"/>
      <c r="T49" s="1"/>
      <c r="U49" s="2"/>
      <c r="W49" s="7"/>
      <c r="X49" s="1"/>
      <c r="Y49" s="1"/>
      <c r="Z49" s="1"/>
      <c r="AA49" s="1"/>
      <c r="AB49" s="2"/>
    </row>
    <row r="50" spans="2:28" ht="12.75">
      <c r="B50" s="9"/>
      <c r="C50" s="1"/>
      <c r="D50" s="1"/>
      <c r="E50" s="1"/>
      <c r="F50" s="1"/>
      <c r="G50" s="10"/>
      <c r="I50" s="9"/>
      <c r="J50" s="1"/>
      <c r="K50" s="1"/>
      <c r="L50" s="1"/>
      <c r="M50" s="1"/>
      <c r="N50" s="10"/>
      <c r="P50" s="7"/>
      <c r="Q50" s="1"/>
      <c r="R50" s="1"/>
      <c r="S50" s="1"/>
      <c r="T50" s="1"/>
      <c r="U50" s="2"/>
      <c r="W50" s="7"/>
      <c r="X50" s="1"/>
      <c r="Y50" s="1"/>
      <c r="Z50" s="1"/>
      <c r="AA50" s="1"/>
      <c r="AB50" s="2"/>
    </row>
    <row r="51" spans="2:28" ht="12.75">
      <c r="B51" s="9"/>
      <c r="C51" s="1"/>
      <c r="D51" s="1"/>
      <c r="E51" s="1"/>
      <c r="F51" s="1"/>
      <c r="G51" s="10"/>
      <c r="I51" s="9"/>
      <c r="J51" s="1"/>
      <c r="K51" s="1"/>
      <c r="L51" s="1"/>
      <c r="M51" s="1"/>
      <c r="N51" s="10"/>
      <c r="P51" s="7"/>
      <c r="Q51" s="1"/>
      <c r="R51" s="1"/>
      <c r="S51" s="1"/>
      <c r="T51" s="1"/>
      <c r="U51" s="2"/>
      <c r="W51" s="7"/>
      <c r="X51" s="1"/>
      <c r="Y51" s="1"/>
      <c r="Z51" s="1"/>
      <c r="AA51" s="1"/>
      <c r="AB51" s="2"/>
    </row>
    <row r="52" spans="2:28" ht="12.75">
      <c r="B52" s="9"/>
      <c r="C52" s="1"/>
      <c r="D52" s="1"/>
      <c r="E52" s="1"/>
      <c r="F52" s="1"/>
      <c r="G52" s="10"/>
      <c r="I52" s="9"/>
      <c r="J52" s="1"/>
      <c r="K52" s="1"/>
      <c r="L52" s="1"/>
      <c r="M52" s="1"/>
      <c r="N52" s="10"/>
      <c r="P52" s="7"/>
      <c r="Q52" s="1"/>
      <c r="R52" s="1"/>
      <c r="S52" s="1"/>
      <c r="T52" s="1"/>
      <c r="U52" s="2"/>
      <c r="W52" s="7"/>
      <c r="X52" s="1"/>
      <c r="Y52" s="1"/>
      <c r="Z52" s="1"/>
      <c r="AA52" s="1"/>
      <c r="AB52" s="2"/>
    </row>
    <row r="53" spans="2:28" ht="12.75">
      <c r="B53" s="9"/>
      <c r="C53" s="1"/>
      <c r="D53" s="1"/>
      <c r="E53" s="1"/>
      <c r="F53" s="1"/>
      <c r="G53" s="10"/>
      <c r="I53" s="9"/>
      <c r="J53" s="1"/>
      <c r="K53" s="1"/>
      <c r="L53" s="1"/>
      <c r="M53" s="1"/>
      <c r="N53" s="10"/>
      <c r="P53" s="7"/>
      <c r="Q53" s="1"/>
      <c r="R53" s="1"/>
      <c r="S53" s="1"/>
      <c r="T53" s="1"/>
      <c r="U53" s="2"/>
      <c r="W53" s="7"/>
      <c r="X53" s="1"/>
      <c r="Y53" s="1"/>
      <c r="Z53" s="1"/>
      <c r="AA53" s="1"/>
      <c r="AB53" s="2"/>
    </row>
    <row r="54" spans="2:28" ht="12.75">
      <c r="B54" s="9"/>
      <c r="C54" s="1"/>
      <c r="D54" s="1"/>
      <c r="E54" s="1"/>
      <c r="F54" s="1"/>
      <c r="G54" s="10"/>
      <c r="I54" s="9"/>
      <c r="J54" s="1"/>
      <c r="K54" s="1"/>
      <c r="L54" s="1"/>
      <c r="M54" s="1"/>
      <c r="N54" s="10"/>
      <c r="P54" s="7"/>
      <c r="Q54" s="1"/>
      <c r="R54" s="1"/>
      <c r="S54" s="1"/>
      <c r="T54" s="1"/>
      <c r="U54" s="2"/>
      <c r="W54" s="7"/>
      <c r="X54" s="1"/>
      <c r="Y54" s="1"/>
      <c r="Z54" s="1"/>
      <c r="AA54" s="1"/>
      <c r="AB54" s="2"/>
    </row>
    <row r="55" spans="2:28" ht="12.75">
      <c r="B55" s="9"/>
      <c r="C55" s="1"/>
      <c r="D55" s="1"/>
      <c r="E55" s="1"/>
      <c r="F55" s="1"/>
      <c r="G55" s="10"/>
      <c r="I55" s="9"/>
      <c r="J55" s="1"/>
      <c r="K55" s="1"/>
      <c r="L55" s="1"/>
      <c r="M55" s="1"/>
      <c r="N55" s="10"/>
      <c r="P55" s="7"/>
      <c r="Q55" s="1"/>
      <c r="R55" s="1"/>
      <c r="S55" s="1"/>
      <c r="T55" s="1"/>
      <c r="U55" s="2"/>
      <c r="W55" s="7"/>
      <c r="X55" s="1"/>
      <c r="Y55" s="1"/>
      <c r="Z55" s="1"/>
      <c r="AA55" s="1"/>
      <c r="AB55" s="2"/>
    </row>
    <row r="56" spans="2:28" ht="12.75">
      <c r="B56" s="9"/>
      <c r="C56" s="1"/>
      <c r="D56" s="1"/>
      <c r="E56" s="1"/>
      <c r="F56" s="1"/>
      <c r="G56" s="10"/>
      <c r="I56" s="9"/>
      <c r="J56" s="1"/>
      <c r="K56" s="1"/>
      <c r="L56" s="1"/>
      <c r="M56" s="1"/>
      <c r="N56" s="10"/>
      <c r="P56" s="7"/>
      <c r="Q56" s="1"/>
      <c r="R56" s="1"/>
      <c r="S56" s="1"/>
      <c r="T56" s="1"/>
      <c r="U56" s="2"/>
      <c r="W56" s="7"/>
      <c r="X56" s="1"/>
      <c r="Y56" s="1"/>
      <c r="Z56" s="1"/>
      <c r="AA56" s="1"/>
      <c r="AB56" s="2"/>
    </row>
    <row r="57" spans="2:28" ht="13.5" thickBot="1">
      <c r="B57" s="49"/>
      <c r="C57" s="40"/>
      <c r="D57" s="40"/>
      <c r="E57" s="40"/>
      <c r="F57" s="40"/>
      <c r="G57" s="41"/>
      <c r="I57" s="9"/>
      <c r="J57" s="1"/>
      <c r="K57" s="1"/>
      <c r="L57" s="1"/>
      <c r="M57" s="1"/>
      <c r="N57" s="10"/>
      <c r="P57" s="7"/>
      <c r="Q57" s="1"/>
      <c r="R57" s="1"/>
      <c r="S57" s="1"/>
      <c r="T57" s="1"/>
      <c r="U57" s="2"/>
      <c r="W57" s="7"/>
      <c r="X57" s="1"/>
      <c r="Y57" s="1"/>
      <c r="Z57" s="1"/>
      <c r="AA57" s="1"/>
      <c r="AB57" s="2"/>
    </row>
    <row r="58" spans="2:28" ht="12.75">
      <c r="B58" s="9"/>
      <c r="C58" s="1"/>
      <c r="D58" s="1"/>
      <c r="E58" s="1"/>
      <c r="F58" s="1"/>
      <c r="G58" s="10"/>
      <c r="I58" s="9"/>
      <c r="J58" s="1"/>
      <c r="K58" s="1"/>
      <c r="L58" s="1"/>
      <c r="M58" s="1"/>
      <c r="N58" s="10"/>
      <c r="P58" s="7"/>
      <c r="Q58" s="1"/>
      <c r="R58" s="1"/>
      <c r="S58" s="1"/>
      <c r="T58" s="1"/>
      <c r="U58" s="2"/>
      <c r="W58" s="7"/>
      <c r="X58" s="1"/>
      <c r="Y58" s="1"/>
      <c r="Z58" s="1"/>
      <c r="AA58" s="1"/>
      <c r="AB58" s="2"/>
    </row>
    <row r="59" spans="2:28" ht="12.75">
      <c r="B59" s="9"/>
      <c r="C59" s="1"/>
      <c r="D59" s="1"/>
      <c r="E59" s="1"/>
      <c r="F59" s="1"/>
      <c r="G59" s="10"/>
      <c r="I59" s="9"/>
      <c r="J59" s="1"/>
      <c r="K59" s="1"/>
      <c r="L59" s="1"/>
      <c r="M59" s="1"/>
      <c r="N59" s="10"/>
      <c r="P59" s="7"/>
      <c r="Q59" s="1"/>
      <c r="R59" s="1"/>
      <c r="S59" s="1"/>
      <c r="T59" s="1"/>
      <c r="U59" s="2"/>
      <c r="W59" s="7"/>
      <c r="X59" s="1"/>
      <c r="Y59" s="1"/>
      <c r="Z59" s="1"/>
      <c r="AA59" s="1"/>
      <c r="AB59" s="2"/>
    </row>
    <row r="60" spans="2:28" ht="12.75">
      <c r="B60" s="9"/>
      <c r="C60" s="1"/>
      <c r="D60" s="1"/>
      <c r="E60" s="1"/>
      <c r="F60" s="1"/>
      <c r="G60" s="10"/>
      <c r="I60" s="9"/>
      <c r="J60" s="1"/>
      <c r="K60" s="1"/>
      <c r="L60" s="1"/>
      <c r="M60" s="1"/>
      <c r="N60" s="10"/>
      <c r="P60" s="7"/>
      <c r="Q60" s="1"/>
      <c r="R60" s="1"/>
      <c r="S60" s="1"/>
      <c r="T60" s="1"/>
      <c r="U60" s="2"/>
      <c r="W60" s="7"/>
      <c r="X60" s="1"/>
      <c r="Y60" s="1"/>
      <c r="Z60" s="1"/>
      <c r="AA60" s="1"/>
      <c r="AB60" s="2"/>
    </row>
    <row r="61" spans="2:28" ht="12.75">
      <c r="B61" s="9"/>
      <c r="C61" s="1"/>
      <c r="D61" s="1"/>
      <c r="E61" s="1"/>
      <c r="F61" s="1"/>
      <c r="G61" s="10"/>
      <c r="I61" s="9"/>
      <c r="J61" s="1"/>
      <c r="K61" s="1"/>
      <c r="L61" s="1"/>
      <c r="M61" s="1"/>
      <c r="N61" s="10"/>
      <c r="P61" s="7"/>
      <c r="Q61" s="1"/>
      <c r="R61" s="1"/>
      <c r="S61" s="1"/>
      <c r="T61" s="1"/>
      <c r="U61" s="2"/>
      <c r="W61" s="7"/>
      <c r="X61" s="1"/>
      <c r="Y61" s="1"/>
      <c r="Z61" s="1"/>
      <c r="AA61" s="1"/>
      <c r="AB61" s="2"/>
    </row>
    <row r="62" spans="2:28" ht="12.75">
      <c r="B62" s="9"/>
      <c r="C62" s="1"/>
      <c r="D62" s="1"/>
      <c r="E62" s="1"/>
      <c r="F62" s="1"/>
      <c r="G62" s="10"/>
      <c r="I62" s="9"/>
      <c r="J62" s="1"/>
      <c r="K62" s="1"/>
      <c r="L62" s="1"/>
      <c r="M62" s="1"/>
      <c r="N62" s="10"/>
      <c r="P62" s="7"/>
      <c r="Q62" s="1"/>
      <c r="R62" s="1"/>
      <c r="S62" s="1"/>
      <c r="T62" s="1"/>
      <c r="U62" s="2"/>
      <c r="W62" s="7"/>
      <c r="X62" s="1"/>
      <c r="Y62" s="1"/>
      <c r="Z62" s="1"/>
      <c r="AA62" s="1"/>
      <c r="AB62" s="2"/>
    </row>
    <row r="63" spans="2:28" ht="12.75">
      <c r="B63" s="9"/>
      <c r="C63" s="1"/>
      <c r="D63" s="1"/>
      <c r="E63" s="1"/>
      <c r="F63" s="1"/>
      <c r="G63" s="10"/>
      <c r="I63" s="9"/>
      <c r="J63" s="1"/>
      <c r="K63" s="1"/>
      <c r="L63" s="1"/>
      <c r="M63" s="1"/>
      <c r="N63" s="10"/>
      <c r="P63" s="7"/>
      <c r="Q63" s="1"/>
      <c r="R63" s="1"/>
      <c r="S63" s="1"/>
      <c r="T63" s="1"/>
      <c r="U63" s="2"/>
      <c r="W63" s="7"/>
      <c r="X63" s="1"/>
      <c r="Y63" s="1"/>
      <c r="Z63" s="1"/>
      <c r="AA63" s="1"/>
      <c r="AB63" s="2"/>
    </row>
    <row r="64" spans="2:28" ht="12.75">
      <c r="B64" s="9"/>
      <c r="C64" s="1"/>
      <c r="D64" s="1"/>
      <c r="E64" s="1"/>
      <c r="F64" s="1"/>
      <c r="G64" s="10"/>
      <c r="I64" s="9"/>
      <c r="J64" s="1"/>
      <c r="K64" s="1"/>
      <c r="L64" s="1"/>
      <c r="M64" s="1"/>
      <c r="N64" s="10"/>
      <c r="P64" s="7"/>
      <c r="Q64" s="1"/>
      <c r="R64" s="1"/>
      <c r="S64" s="1"/>
      <c r="T64" s="1"/>
      <c r="U64" s="2"/>
      <c r="W64" s="7"/>
      <c r="X64" s="1"/>
      <c r="Y64" s="1"/>
      <c r="Z64" s="1"/>
      <c r="AA64" s="1"/>
      <c r="AB64" s="2"/>
    </row>
    <row r="65" spans="2:28" ht="12.75">
      <c r="B65" s="9"/>
      <c r="C65" s="1"/>
      <c r="D65" s="1"/>
      <c r="E65" s="1"/>
      <c r="F65" s="1"/>
      <c r="G65" s="10"/>
      <c r="I65" s="9"/>
      <c r="J65" s="1"/>
      <c r="K65" s="1"/>
      <c r="L65" s="1"/>
      <c r="M65" s="1"/>
      <c r="N65" s="10"/>
      <c r="P65" s="7"/>
      <c r="Q65" s="1"/>
      <c r="R65" s="1"/>
      <c r="S65" s="1"/>
      <c r="T65" s="1"/>
      <c r="U65" s="2"/>
      <c r="W65" s="7"/>
      <c r="X65" s="1"/>
      <c r="Y65" s="1"/>
      <c r="Z65" s="1"/>
      <c r="AA65" s="1"/>
      <c r="AB65" s="2"/>
    </row>
    <row r="66" spans="2:28" ht="12.75">
      <c r="B66" s="9"/>
      <c r="C66" s="1"/>
      <c r="D66" s="1"/>
      <c r="E66" s="1"/>
      <c r="F66" s="1"/>
      <c r="G66" s="10"/>
      <c r="I66" s="9"/>
      <c r="J66" s="1"/>
      <c r="K66" s="1"/>
      <c r="L66" s="1"/>
      <c r="M66" s="1"/>
      <c r="N66" s="10"/>
      <c r="P66" s="7"/>
      <c r="Q66" s="1"/>
      <c r="R66" s="1"/>
      <c r="S66" s="1"/>
      <c r="T66" s="1"/>
      <c r="U66" s="2"/>
      <c r="W66" s="7"/>
      <c r="X66" s="1"/>
      <c r="Y66" s="1"/>
      <c r="Z66" s="1"/>
      <c r="AA66" s="1"/>
      <c r="AB66" s="2"/>
    </row>
    <row r="67" spans="2:28" ht="12.75">
      <c r="B67" s="9"/>
      <c r="C67" s="1"/>
      <c r="D67" s="1"/>
      <c r="E67" s="1"/>
      <c r="F67" s="1"/>
      <c r="G67" s="10"/>
      <c r="I67" s="9"/>
      <c r="J67" s="1"/>
      <c r="K67" s="1"/>
      <c r="L67" s="1"/>
      <c r="M67" s="1"/>
      <c r="N67" s="10"/>
      <c r="P67" s="7"/>
      <c r="Q67" s="1"/>
      <c r="R67" s="1"/>
      <c r="S67" s="1"/>
      <c r="T67" s="1"/>
      <c r="U67" s="2"/>
      <c r="W67" s="7"/>
      <c r="X67" s="1"/>
      <c r="Y67" s="1"/>
      <c r="Z67" s="1"/>
      <c r="AA67" s="1"/>
      <c r="AB67" s="2"/>
    </row>
    <row r="68" spans="2:28" ht="12.75">
      <c r="B68" s="9"/>
      <c r="C68" s="1"/>
      <c r="D68" s="1"/>
      <c r="E68" s="1"/>
      <c r="F68" s="1"/>
      <c r="G68" s="10"/>
      <c r="I68" s="9"/>
      <c r="J68" s="1"/>
      <c r="K68" s="1"/>
      <c r="L68" s="1"/>
      <c r="M68" s="1"/>
      <c r="N68" s="10"/>
      <c r="P68" s="7"/>
      <c r="Q68" s="1"/>
      <c r="R68" s="1"/>
      <c r="S68" s="1"/>
      <c r="T68" s="1"/>
      <c r="U68" s="2"/>
      <c r="W68" s="7"/>
      <c r="X68" s="1"/>
      <c r="Y68" s="1"/>
      <c r="Z68" s="1"/>
      <c r="AA68" s="1"/>
      <c r="AB68" s="2"/>
    </row>
    <row r="69" spans="2:28" ht="12.75">
      <c r="B69" s="9"/>
      <c r="C69" s="1"/>
      <c r="D69" s="1"/>
      <c r="E69" s="1"/>
      <c r="F69" s="1"/>
      <c r="G69" s="10"/>
      <c r="I69" s="9"/>
      <c r="J69" s="1"/>
      <c r="K69" s="1"/>
      <c r="L69" s="1"/>
      <c r="M69" s="1"/>
      <c r="N69" s="10"/>
      <c r="P69" s="7"/>
      <c r="Q69" s="1"/>
      <c r="R69" s="1"/>
      <c r="S69" s="1"/>
      <c r="T69" s="1"/>
      <c r="U69" s="2"/>
      <c r="W69" s="7"/>
      <c r="X69" s="1"/>
      <c r="Y69" s="1"/>
      <c r="Z69" s="1"/>
      <c r="AA69" s="1"/>
      <c r="AB69" s="2"/>
    </row>
    <row r="70" spans="2:28" ht="12.75">
      <c r="B70" s="9"/>
      <c r="C70" s="1"/>
      <c r="D70" s="1"/>
      <c r="E70" s="1"/>
      <c r="F70" s="1"/>
      <c r="G70" s="10"/>
      <c r="I70" s="9"/>
      <c r="J70" s="1"/>
      <c r="K70" s="1"/>
      <c r="L70" s="1"/>
      <c r="M70" s="1"/>
      <c r="N70" s="10"/>
      <c r="P70" s="7"/>
      <c r="Q70" s="1"/>
      <c r="R70" s="1"/>
      <c r="S70" s="1"/>
      <c r="T70" s="1"/>
      <c r="U70" s="2"/>
      <c r="W70" s="7"/>
      <c r="X70" s="1"/>
      <c r="Y70" s="1"/>
      <c r="Z70" s="1"/>
      <c r="AA70" s="1"/>
      <c r="AB70" s="2"/>
    </row>
    <row r="71" spans="2:28" ht="12.75">
      <c r="B71" s="9"/>
      <c r="C71" s="1"/>
      <c r="D71" s="1"/>
      <c r="E71" s="1"/>
      <c r="F71" s="1"/>
      <c r="G71" s="10"/>
      <c r="I71" s="9"/>
      <c r="J71" s="1"/>
      <c r="K71" s="1"/>
      <c r="L71" s="1"/>
      <c r="M71" s="1"/>
      <c r="N71" s="10"/>
      <c r="P71" s="7"/>
      <c r="Q71" s="1"/>
      <c r="R71" s="1"/>
      <c r="S71" s="1"/>
      <c r="T71" s="1"/>
      <c r="U71" s="2"/>
      <c r="W71" s="7"/>
      <c r="X71" s="1"/>
      <c r="Y71" s="1"/>
      <c r="Z71" s="1"/>
      <c r="AA71" s="1"/>
      <c r="AB71" s="2"/>
    </row>
    <row r="72" spans="2:28" ht="12.75">
      <c r="B72" s="9"/>
      <c r="C72" s="1"/>
      <c r="D72" s="1"/>
      <c r="E72" s="1"/>
      <c r="F72" s="1"/>
      <c r="G72" s="10"/>
      <c r="I72" s="9"/>
      <c r="J72" s="1"/>
      <c r="K72" s="1"/>
      <c r="L72" s="1"/>
      <c r="M72" s="1"/>
      <c r="N72" s="10"/>
      <c r="P72" s="7"/>
      <c r="Q72" s="1"/>
      <c r="R72" s="1"/>
      <c r="S72" s="1"/>
      <c r="T72" s="1"/>
      <c r="U72" s="2"/>
      <c r="W72" s="7"/>
      <c r="X72" s="1"/>
      <c r="Y72" s="1"/>
      <c r="Z72" s="1"/>
      <c r="AA72" s="1"/>
      <c r="AB72" s="2"/>
    </row>
    <row r="73" spans="2:28" ht="12.75">
      <c r="B73" s="9"/>
      <c r="C73" s="1"/>
      <c r="D73" s="1"/>
      <c r="E73" s="1"/>
      <c r="F73" s="1"/>
      <c r="G73" s="10"/>
      <c r="I73" s="9"/>
      <c r="J73" s="1"/>
      <c r="K73" s="1"/>
      <c r="L73" s="1"/>
      <c r="M73" s="1"/>
      <c r="N73" s="10"/>
      <c r="P73" s="7"/>
      <c r="Q73" s="1"/>
      <c r="R73" s="1"/>
      <c r="S73" s="1"/>
      <c r="T73" s="1"/>
      <c r="U73" s="2"/>
      <c r="W73" s="7"/>
      <c r="X73" s="1"/>
      <c r="Y73" s="1"/>
      <c r="Z73" s="1"/>
      <c r="AA73" s="1"/>
      <c r="AB73" s="2"/>
    </row>
    <row r="74" spans="2:28" ht="12.75">
      <c r="B74" s="9"/>
      <c r="C74" s="1"/>
      <c r="D74" s="1"/>
      <c r="E74" s="1"/>
      <c r="F74" s="1"/>
      <c r="G74" s="10"/>
      <c r="I74" s="9"/>
      <c r="J74" s="1"/>
      <c r="K74" s="1"/>
      <c r="L74" s="1"/>
      <c r="M74" s="1"/>
      <c r="N74" s="10"/>
      <c r="P74" s="7"/>
      <c r="Q74" s="1"/>
      <c r="R74" s="1"/>
      <c r="S74" s="1"/>
      <c r="T74" s="1"/>
      <c r="U74" s="2"/>
      <c r="W74" s="7"/>
      <c r="X74" s="1"/>
      <c r="Y74" s="1"/>
      <c r="Z74" s="1"/>
      <c r="AA74" s="1"/>
      <c r="AB74" s="2"/>
    </row>
    <row r="75" spans="2:28" ht="12.75">
      <c r="B75" s="9"/>
      <c r="C75" s="1"/>
      <c r="D75" s="1"/>
      <c r="E75" s="1"/>
      <c r="F75" s="1"/>
      <c r="G75" s="10"/>
      <c r="I75" s="9"/>
      <c r="J75" s="1"/>
      <c r="K75" s="1"/>
      <c r="L75" s="1"/>
      <c r="M75" s="1"/>
      <c r="N75" s="10"/>
      <c r="P75" s="7"/>
      <c r="Q75" s="1"/>
      <c r="R75" s="1"/>
      <c r="S75" s="1"/>
      <c r="T75" s="1"/>
      <c r="U75" s="2"/>
      <c r="W75" s="7"/>
      <c r="X75" s="1"/>
      <c r="Y75" s="1"/>
      <c r="Z75" s="1"/>
      <c r="AA75" s="1"/>
      <c r="AB75" s="2"/>
    </row>
    <row r="76" spans="2:28" ht="12.75">
      <c r="B76" s="9"/>
      <c r="C76" s="1"/>
      <c r="D76" s="1"/>
      <c r="E76" s="1"/>
      <c r="F76" s="1"/>
      <c r="G76" s="10"/>
      <c r="I76" s="9"/>
      <c r="J76" s="1"/>
      <c r="K76" s="1"/>
      <c r="L76" s="1"/>
      <c r="M76" s="1"/>
      <c r="N76" s="10"/>
      <c r="P76" s="7"/>
      <c r="Q76" s="1"/>
      <c r="R76" s="1"/>
      <c r="S76" s="1"/>
      <c r="T76" s="1"/>
      <c r="U76" s="2"/>
      <c r="W76" s="7"/>
      <c r="X76" s="1"/>
      <c r="Y76" s="1"/>
      <c r="Z76" s="1"/>
      <c r="AA76" s="1"/>
      <c r="AB76" s="2"/>
    </row>
    <row r="77" spans="2:28" ht="12.75">
      <c r="B77" s="9"/>
      <c r="C77" s="1"/>
      <c r="D77" s="1"/>
      <c r="E77" s="1"/>
      <c r="F77" s="1"/>
      <c r="G77" s="10"/>
      <c r="I77" s="9"/>
      <c r="J77" s="1"/>
      <c r="K77" s="1"/>
      <c r="L77" s="1"/>
      <c r="M77" s="1"/>
      <c r="N77" s="10"/>
      <c r="P77" s="7"/>
      <c r="Q77" s="1"/>
      <c r="R77" s="1"/>
      <c r="S77" s="1"/>
      <c r="T77" s="1"/>
      <c r="U77" s="2"/>
      <c r="W77" s="7"/>
      <c r="X77" s="1"/>
      <c r="Y77" s="1"/>
      <c r="Z77" s="1"/>
      <c r="AA77" s="1"/>
      <c r="AB77" s="2"/>
    </row>
    <row r="78" spans="2:28" ht="12.75">
      <c r="B78" s="9"/>
      <c r="C78" s="1"/>
      <c r="D78" s="1"/>
      <c r="E78" s="1"/>
      <c r="F78" s="1"/>
      <c r="G78" s="10"/>
      <c r="I78" s="9"/>
      <c r="J78" s="1"/>
      <c r="K78" s="1"/>
      <c r="L78" s="1"/>
      <c r="M78" s="1"/>
      <c r="N78" s="10"/>
      <c r="P78" s="7"/>
      <c r="Q78" s="1"/>
      <c r="R78" s="1"/>
      <c r="S78" s="1"/>
      <c r="T78" s="1"/>
      <c r="U78" s="2"/>
      <c r="W78" s="7"/>
      <c r="X78" s="1"/>
      <c r="Y78" s="1"/>
      <c r="Z78" s="1"/>
      <c r="AA78" s="1"/>
      <c r="AB78" s="2"/>
    </row>
    <row r="79" spans="2:28" ht="12.75">
      <c r="B79" s="9"/>
      <c r="C79" s="1"/>
      <c r="D79" s="1"/>
      <c r="E79" s="1"/>
      <c r="F79" s="1"/>
      <c r="G79" s="10"/>
      <c r="I79" s="9"/>
      <c r="J79" s="1"/>
      <c r="K79" s="1"/>
      <c r="L79" s="1"/>
      <c r="M79" s="1"/>
      <c r="N79" s="10"/>
      <c r="P79" s="7"/>
      <c r="Q79" s="1"/>
      <c r="R79" s="1"/>
      <c r="S79" s="1"/>
      <c r="T79" s="1"/>
      <c r="U79" s="2"/>
      <c r="W79" s="7"/>
      <c r="X79" s="1"/>
      <c r="Y79" s="1"/>
      <c r="Z79" s="1"/>
      <c r="AA79" s="1"/>
      <c r="AB79" s="2"/>
    </row>
    <row r="80" spans="2:28" ht="12.75">
      <c r="B80" s="9"/>
      <c r="C80" s="1"/>
      <c r="D80" s="1"/>
      <c r="E80" s="1"/>
      <c r="F80" s="1"/>
      <c r="G80" s="10"/>
      <c r="I80" s="9"/>
      <c r="J80" s="1"/>
      <c r="K80" s="1"/>
      <c r="L80" s="1"/>
      <c r="M80" s="1"/>
      <c r="N80" s="10"/>
      <c r="P80" s="7"/>
      <c r="Q80" s="1"/>
      <c r="R80" s="1"/>
      <c r="S80" s="1"/>
      <c r="T80" s="1"/>
      <c r="U80" s="2"/>
      <c r="W80" s="7"/>
      <c r="X80" s="1"/>
      <c r="Y80" s="1"/>
      <c r="Z80" s="1"/>
      <c r="AA80" s="1"/>
      <c r="AB80" s="2"/>
    </row>
    <row r="81" spans="2:28" ht="12.75">
      <c r="B81" s="9"/>
      <c r="C81" s="1"/>
      <c r="D81" s="1"/>
      <c r="E81" s="1"/>
      <c r="F81" s="1"/>
      <c r="G81" s="10"/>
      <c r="I81" s="9"/>
      <c r="J81" s="1"/>
      <c r="K81" s="1"/>
      <c r="L81" s="1"/>
      <c r="M81" s="1"/>
      <c r="N81" s="10"/>
      <c r="P81" s="7"/>
      <c r="Q81" s="1"/>
      <c r="R81" s="1"/>
      <c r="S81" s="1"/>
      <c r="T81" s="1"/>
      <c r="U81" s="2"/>
      <c r="W81" s="7"/>
      <c r="X81" s="1"/>
      <c r="Y81" s="1"/>
      <c r="Z81" s="1"/>
      <c r="AA81" s="1"/>
      <c r="AB81" s="2"/>
    </row>
    <row r="82" spans="2:28" ht="12.75">
      <c r="B82" s="9"/>
      <c r="C82" s="1"/>
      <c r="D82" s="1"/>
      <c r="E82" s="1"/>
      <c r="F82" s="1"/>
      <c r="G82" s="10"/>
      <c r="I82" s="9"/>
      <c r="J82" s="1"/>
      <c r="K82" s="1"/>
      <c r="L82" s="1"/>
      <c r="M82" s="1"/>
      <c r="N82" s="10"/>
      <c r="P82" s="7"/>
      <c r="Q82" s="1"/>
      <c r="R82" s="1"/>
      <c r="S82" s="1"/>
      <c r="T82" s="1"/>
      <c r="U82" s="2"/>
      <c r="W82" s="7"/>
      <c r="X82" s="1"/>
      <c r="Y82" s="1"/>
      <c r="Z82" s="1"/>
      <c r="AA82" s="1"/>
      <c r="AB82" s="2"/>
    </row>
    <row r="83" spans="2:28" ht="12.75">
      <c r="B83" s="9"/>
      <c r="C83" s="1"/>
      <c r="D83" s="1"/>
      <c r="E83" s="1"/>
      <c r="F83" s="1"/>
      <c r="G83" s="10"/>
      <c r="I83" s="9"/>
      <c r="J83" s="1"/>
      <c r="K83" s="1"/>
      <c r="L83" s="1"/>
      <c r="M83" s="1"/>
      <c r="N83" s="10"/>
      <c r="P83" s="7"/>
      <c r="Q83" s="1"/>
      <c r="R83" s="1"/>
      <c r="S83" s="1"/>
      <c r="T83" s="1"/>
      <c r="U83" s="2"/>
      <c r="W83" s="7"/>
      <c r="X83" s="1"/>
      <c r="Y83" s="1"/>
      <c r="Z83" s="1"/>
      <c r="AA83" s="1"/>
      <c r="AB83" s="2"/>
    </row>
    <row r="84" spans="2:28" ht="12.75">
      <c r="B84" s="9"/>
      <c r="C84" s="1"/>
      <c r="D84" s="1"/>
      <c r="E84" s="1"/>
      <c r="F84" s="1"/>
      <c r="G84" s="10"/>
      <c r="I84" s="9"/>
      <c r="J84" s="1"/>
      <c r="K84" s="1"/>
      <c r="L84" s="1"/>
      <c r="M84" s="1"/>
      <c r="N84" s="10"/>
      <c r="P84" s="7"/>
      <c r="Q84" s="1"/>
      <c r="R84" s="1"/>
      <c r="S84" s="1"/>
      <c r="T84" s="1"/>
      <c r="U84" s="2"/>
      <c r="W84" s="7"/>
      <c r="X84" s="1"/>
      <c r="Y84" s="1"/>
      <c r="Z84" s="1"/>
      <c r="AA84" s="1"/>
      <c r="AB84" s="2"/>
    </row>
    <row r="85" spans="2:28" ht="12.75">
      <c r="B85" s="9"/>
      <c r="C85" s="1"/>
      <c r="D85" s="1"/>
      <c r="E85" s="1"/>
      <c r="F85" s="1"/>
      <c r="G85" s="10"/>
      <c r="I85" s="9"/>
      <c r="J85" s="1"/>
      <c r="K85" s="1"/>
      <c r="L85" s="1"/>
      <c r="M85" s="1"/>
      <c r="N85" s="10"/>
      <c r="P85" s="7"/>
      <c r="Q85" s="1"/>
      <c r="R85" s="1"/>
      <c r="S85" s="1"/>
      <c r="T85" s="1"/>
      <c r="U85" s="2"/>
      <c r="W85" s="7"/>
      <c r="X85" s="1"/>
      <c r="Y85" s="1"/>
      <c r="Z85" s="1"/>
      <c r="AA85" s="1"/>
      <c r="AB85" s="2"/>
    </row>
    <row r="86" spans="2:28" ht="12.75">
      <c r="B86" s="9"/>
      <c r="C86" s="1"/>
      <c r="D86" s="1"/>
      <c r="E86" s="1"/>
      <c r="F86" s="1"/>
      <c r="G86" s="10"/>
      <c r="I86" s="9"/>
      <c r="J86" s="1"/>
      <c r="K86" s="1"/>
      <c r="L86" s="1"/>
      <c r="M86" s="1"/>
      <c r="N86" s="10"/>
      <c r="P86" s="7"/>
      <c r="Q86" s="1"/>
      <c r="R86" s="1"/>
      <c r="S86" s="1"/>
      <c r="T86" s="1"/>
      <c r="U86" s="2"/>
      <c r="W86" s="7"/>
      <c r="X86" s="1"/>
      <c r="Y86" s="1"/>
      <c r="Z86" s="1"/>
      <c r="AA86" s="1"/>
      <c r="AB86" s="2"/>
    </row>
    <row r="87" spans="2:28" ht="12.75">
      <c r="B87" s="9"/>
      <c r="C87" s="1"/>
      <c r="D87" s="1"/>
      <c r="E87" s="1"/>
      <c r="F87" s="1"/>
      <c r="G87" s="10"/>
      <c r="I87" s="9"/>
      <c r="J87" s="1"/>
      <c r="K87" s="1"/>
      <c r="L87" s="1"/>
      <c r="M87" s="1"/>
      <c r="N87" s="10"/>
      <c r="P87" s="7"/>
      <c r="Q87" s="1"/>
      <c r="R87" s="1"/>
      <c r="S87" s="1"/>
      <c r="T87" s="1"/>
      <c r="U87" s="2"/>
      <c r="W87" s="7"/>
      <c r="X87" s="1"/>
      <c r="Y87" s="1"/>
      <c r="Z87" s="1"/>
      <c r="AA87" s="1"/>
      <c r="AB87" s="2"/>
    </row>
    <row r="88" spans="2:28" ht="12.75">
      <c r="B88" s="9"/>
      <c r="C88" s="1"/>
      <c r="D88" s="1"/>
      <c r="E88" s="1"/>
      <c r="F88" s="1"/>
      <c r="G88" s="10"/>
      <c r="I88" s="9"/>
      <c r="J88" s="1"/>
      <c r="K88" s="1"/>
      <c r="L88" s="1"/>
      <c r="M88" s="1"/>
      <c r="N88" s="10"/>
      <c r="P88" s="7"/>
      <c r="Q88" s="1"/>
      <c r="R88" s="1"/>
      <c r="S88" s="1"/>
      <c r="T88" s="1"/>
      <c r="U88" s="2"/>
      <c r="W88" s="7"/>
      <c r="X88" s="1"/>
      <c r="Y88" s="1"/>
      <c r="Z88" s="1"/>
      <c r="AA88" s="1"/>
      <c r="AB88" s="2"/>
    </row>
    <row r="89" spans="2:28" ht="12.75">
      <c r="B89" s="9"/>
      <c r="C89" s="1"/>
      <c r="D89" s="1"/>
      <c r="E89" s="1"/>
      <c r="F89" s="1"/>
      <c r="G89" s="10"/>
      <c r="I89" s="9"/>
      <c r="J89" s="1"/>
      <c r="K89" s="1"/>
      <c r="L89" s="1"/>
      <c r="M89" s="1"/>
      <c r="N89" s="10"/>
      <c r="P89" s="7"/>
      <c r="Q89" s="1"/>
      <c r="R89" s="1"/>
      <c r="S89" s="1"/>
      <c r="T89" s="1"/>
      <c r="U89" s="2"/>
      <c r="W89" s="7"/>
      <c r="X89" s="1"/>
      <c r="Y89" s="1"/>
      <c r="Z89" s="1"/>
      <c r="AA89" s="1"/>
      <c r="AB89" s="2"/>
    </row>
    <row r="90" spans="2:28" ht="12.75">
      <c r="B90" s="9"/>
      <c r="C90" s="1"/>
      <c r="D90" s="1"/>
      <c r="E90" s="1"/>
      <c r="F90" s="1"/>
      <c r="G90" s="10"/>
      <c r="I90" s="9"/>
      <c r="J90" s="1"/>
      <c r="K90" s="1"/>
      <c r="L90" s="1"/>
      <c r="M90" s="1"/>
      <c r="N90" s="10"/>
      <c r="P90" s="7"/>
      <c r="Q90" s="1"/>
      <c r="R90" s="1"/>
      <c r="S90" s="1"/>
      <c r="T90" s="1"/>
      <c r="U90" s="2"/>
      <c r="W90" s="7"/>
      <c r="X90" s="1"/>
      <c r="Y90" s="1"/>
      <c r="Z90" s="1"/>
      <c r="AA90" s="1"/>
      <c r="AB90" s="2"/>
    </row>
    <row r="91" spans="2:28" ht="12.75">
      <c r="B91" s="9"/>
      <c r="C91" s="1"/>
      <c r="D91" s="1"/>
      <c r="E91" s="1"/>
      <c r="F91" s="1"/>
      <c r="G91" s="10"/>
      <c r="I91" s="9"/>
      <c r="J91" s="1"/>
      <c r="K91" s="1"/>
      <c r="L91" s="1"/>
      <c r="M91" s="1"/>
      <c r="N91" s="10"/>
      <c r="P91" s="7"/>
      <c r="Q91" s="1"/>
      <c r="R91" s="1"/>
      <c r="S91" s="1"/>
      <c r="T91" s="1"/>
      <c r="U91" s="2"/>
      <c r="W91" s="7"/>
      <c r="X91" s="1"/>
      <c r="Y91" s="1"/>
      <c r="Z91" s="1"/>
      <c r="AA91" s="1"/>
      <c r="AB91" s="2"/>
    </row>
    <row r="92" spans="2:28" ht="12.75">
      <c r="B92" s="9"/>
      <c r="C92" s="1"/>
      <c r="D92" s="1"/>
      <c r="E92" s="1"/>
      <c r="F92" s="1"/>
      <c r="G92" s="10"/>
      <c r="I92" s="9"/>
      <c r="J92" s="1"/>
      <c r="K92" s="1"/>
      <c r="L92" s="1"/>
      <c r="M92" s="1"/>
      <c r="N92" s="10"/>
      <c r="P92" s="7"/>
      <c r="Q92" s="1"/>
      <c r="R92" s="1"/>
      <c r="S92" s="1"/>
      <c r="T92" s="1"/>
      <c r="U92" s="2"/>
      <c r="W92" s="7"/>
      <c r="X92" s="1"/>
      <c r="Y92" s="1"/>
      <c r="Z92" s="1"/>
      <c r="AA92" s="1"/>
      <c r="AB92" s="2"/>
    </row>
    <row r="93" spans="2:28" ht="12.75">
      <c r="B93" s="9"/>
      <c r="C93" s="1"/>
      <c r="D93" s="1"/>
      <c r="E93" s="1"/>
      <c r="F93" s="1"/>
      <c r="G93" s="10"/>
      <c r="I93" s="9"/>
      <c r="J93" s="1"/>
      <c r="K93" s="1"/>
      <c r="L93" s="1"/>
      <c r="M93" s="1"/>
      <c r="N93" s="10"/>
      <c r="P93" s="7"/>
      <c r="Q93" s="1"/>
      <c r="R93" s="1"/>
      <c r="S93" s="1"/>
      <c r="T93" s="1"/>
      <c r="U93" s="2"/>
      <c r="W93" s="7"/>
      <c r="X93" s="1"/>
      <c r="Y93" s="1"/>
      <c r="Z93" s="1"/>
      <c r="AA93" s="1"/>
      <c r="AB93" s="2"/>
    </row>
    <row r="94" spans="2:28" ht="12.75">
      <c r="B94" s="9"/>
      <c r="C94" s="1"/>
      <c r="D94" s="1"/>
      <c r="E94" s="1"/>
      <c r="F94" s="1"/>
      <c r="G94" s="10"/>
      <c r="I94" s="9"/>
      <c r="J94" s="1"/>
      <c r="K94" s="1"/>
      <c r="L94" s="1"/>
      <c r="M94" s="1"/>
      <c r="N94" s="10"/>
      <c r="P94" s="7"/>
      <c r="Q94" s="1"/>
      <c r="R94" s="1"/>
      <c r="S94" s="1"/>
      <c r="T94" s="1"/>
      <c r="U94" s="2"/>
      <c r="W94" s="7"/>
      <c r="X94" s="1"/>
      <c r="Y94" s="1"/>
      <c r="Z94" s="1"/>
      <c r="AA94" s="1"/>
      <c r="AB94" s="2"/>
    </row>
    <row r="95" spans="2:28" ht="12.75">
      <c r="B95" s="9"/>
      <c r="C95" s="1"/>
      <c r="D95" s="1"/>
      <c r="E95" s="1"/>
      <c r="F95" s="1"/>
      <c r="G95" s="10"/>
      <c r="I95" s="9"/>
      <c r="J95" s="1"/>
      <c r="K95" s="1"/>
      <c r="L95" s="1"/>
      <c r="M95" s="1"/>
      <c r="N95" s="10"/>
      <c r="P95" s="7"/>
      <c r="Q95" s="1"/>
      <c r="R95" s="1"/>
      <c r="S95" s="1"/>
      <c r="T95" s="1"/>
      <c r="U95" s="2"/>
      <c r="W95" s="7"/>
      <c r="X95" s="1"/>
      <c r="Y95" s="1"/>
      <c r="Z95" s="1"/>
      <c r="AA95" s="1"/>
      <c r="AB95" s="2"/>
    </row>
    <row r="96" spans="2:28" ht="12.75">
      <c r="B96" s="9"/>
      <c r="C96" s="1"/>
      <c r="D96" s="1"/>
      <c r="E96" s="1"/>
      <c r="F96" s="1"/>
      <c r="G96" s="10"/>
      <c r="I96" s="9"/>
      <c r="J96" s="1"/>
      <c r="K96" s="1"/>
      <c r="L96" s="1"/>
      <c r="M96" s="1"/>
      <c r="N96" s="10"/>
      <c r="P96" s="7"/>
      <c r="Q96" s="1"/>
      <c r="R96" s="1"/>
      <c r="S96" s="1"/>
      <c r="T96" s="1"/>
      <c r="U96" s="2"/>
      <c r="W96" s="7"/>
      <c r="X96" s="1"/>
      <c r="Y96" s="1"/>
      <c r="Z96" s="1"/>
      <c r="AA96" s="1"/>
      <c r="AB96" s="2"/>
    </row>
    <row r="97" spans="2:28" ht="12.75">
      <c r="B97" s="9"/>
      <c r="C97" s="1"/>
      <c r="D97" s="1"/>
      <c r="E97" s="1"/>
      <c r="F97" s="1"/>
      <c r="G97" s="10"/>
      <c r="I97" s="9"/>
      <c r="J97" s="1"/>
      <c r="K97" s="1"/>
      <c r="L97" s="1"/>
      <c r="M97" s="1"/>
      <c r="N97" s="10"/>
      <c r="P97" s="7"/>
      <c r="Q97" s="1"/>
      <c r="R97" s="1"/>
      <c r="S97" s="1"/>
      <c r="T97" s="1"/>
      <c r="U97" s="2"/>
      <c r="W97" s="7"/>
      <c r="X97" s="1"/>
      <c r="Y97" s="1"/>
      <c r="Z97" s="1"/>
      <c r="AA97" s="1"/>
      <c r="AB97" s="2"/>
    </row>
    <row r="98" spans="2:28" ht="12.75">
      <c r="B98" s="9"/>
      <c r="C98" s="1"/>
      <c r="D98" s="1"/>
      <c r="E98" s="1"/>
      <c r="F98" s="1"/>
      <c r="G98" s="10"/>
      <c r="I98" s="9"/>
      <c r="J98" s="1"/>
      <c r="K98" s="1"/>
      <c r="L98" s="1"/>
      <c r="M98" s="1"/>
      <c r="N98" s="10"/>
      <c r="P98" s="7"/>
      <c r="Q98" s="1"/>
      <c r="R98" s="1"/>
      <c r="S98" s="1"/>
      <c r="T98" s="1"/>
      <c r="U98" s="2"/>
      <c r="W98" s="7"/>
      <c r="X98" s="1"/>
      <c r="Y98" s="1"/>
      <c r="Z98" s="1"/>
      <c r="AA98" s="1"/>
      <c r="AB98" s="2"/>
    </row>
    <row r="99" spans="2:28" ht="12.75">
      <c r="B99" s="9"/>
      <c r="C99" s="1"/>
      <c r="D99" s="1"/>
      <c r="E99" s="1"/>
      <c r="F99" s="1"/>
      <c r="G99" s="10"/>
      <c r="I99" s="9"/>
      <c r="J99" s="1"/>
      <c r="K99" s="1"/>
      <c r="L99" s="1"/>
      <c r="M99" s="1"/>
      <c r="N99" s="10"/>
      <c r="P99" s="7"/>
      <c r="Q99" s="1"/>
      <c r="R99" s="1"/>
      <c r="S99" s="1"/>
      <c r="T99" s="1"/>
      <c r="U99" s="2"/>
      <c r="W99" s="7"/>
      <c r="X99" s="1"/>
      <c r="Y99" s="1"/>
      <c r="Z99" s="1"/>
      <c r="AA99" s="1"/>
      <c r="AB99" s="2"/>
    </row>
    <row r="100" spans="2:28" ht="13.5" thickBot="1">
      <c r="B100" s="49"/>
      <c r="C100" s="40"/>
      <c r="D100" s="40"/>
      <c r="E100" s="40"/>
      <c r="F100" s="40"/>
      <c r="G100" s="41"/>
      <c r="I100" s="49"/>
      <c r="J100" s="40"/>
      <c r="K100" s="40"/>
      <c r="L100" s="40"/>
      <c r="M100" s="40"/>
      <c r="N100" s="41"/>
      <c r="P100" s="8"/>
      <c r="Q100" s="3"/>
      <c r="R100" s="3"/>
      <c r="S100" s="3"/>
      <c r="T100" s="3"/>
      <c r="U100" s="4"/>
      <c r="W100" s="8"/>
      <c r="X100" s="3"/>
      <c r="Y100" s="3"/>
      <c r="Z100" s="3"/>
      <c r="AA100" s="3"/>
      <c r="AB100" s="4"/>
    </row>
  </sheetData>
  <mergeCells count="5">
    <mergeCell ref="W2:AB2"/>
    <mergeCell ref="B2:G2"/>
    <mergeCell ref="I2:N2"/>
    <mergeCell ref="P2:U2"/>
    <mergeCell ref="B7:G8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Z80"/>
  <sheetViews>
    <sheetView zoomScale="70" zoomScaleNormal="70" workbookViewId="0" topLeftCell="A1">
      <selection activeCell="F47" sqref="F47"/>
    </sheetView>
  </sheetViews>
  <sheetFormatPr defaultColWidth="9.140625" defaultRowHeight="12.75"/>
  <cols>
    <col min="1" max="1" width="9.421875" style="119" customWidth="1"/>
    <col min="2" max="2" width="12.28125" style="139" customWidth="1"/>
    <col min="3" max="3" width="13.28125" style="119" customWidth="1"/>
    <col min="4" max="4" width="11.8515625" style="119" customWidth="1"/>
    <col min="5" max="5" width="15.421875" style="119" customWidth="1"/>
    <col min="6" max="6" width="19.28125" style="119" customWidth="1"/>
    <col min="7" max="7" width="11.00390625" style="119" customWidth="1"/>
    <col min="8" max="8" width="14.140625" style="119" customWidth="1"/>
    <col min="9" max="9" width="12.140625" style="119" customWidth="1"/>
    <col min="10" max="10" width="13.140625" style="119" bestFit="1" customWidth="1"/>
    <col min="11" max="11" width="9.421875" style="119" customWidth="1"/>
    <col min="12" max="12" width="10.7109375" style="119" customWidth="1"/>
    <col min="13" max="13" width="43.421875" style="119" customWidth="1"/>
    <col min="14" max="14" width="14.8515625" style="119" bestFit="1" customWidth="1"/>
    <col min="15" max="15" width="14.00390625" style="119" bestFit="1" customWidth="1"/>
    <col min="16" max="25" width="9.140625" style="119" customWidth="1"/>
    <col min="26" max="26" width="9.140625" style="120" customWidth="1"/>
    <col min="27" max="16384" width="9.140625" style="119" customWidth="1"/>
  </cols>
  <sheetData>
    <row r="1" spans="1:23" ht="12.75" customHeight="1">
      <c r="A1" s="159" t="s">
        <v>137</v>
      </c>
      <c r="B1" s="159" t="s">
        <v>138</v>
      </c>
      <c r="C1" s="161" t="s">
        <v>139</v>
      </c>
      <c r="D1" s="161"/>
      <c r="E1" s="161"/>
      <c r="F1" s="161"/>
      <c r="G1" s="161"/>
      <c r="H1" s="161"/>
      <c r="I1" s="161"/>
      <c r="J1" s="161"/>
      <c r="L1" s="126"/>
      <c r="M1" s="127"/>
      <c r="N1" s="120"/>
      <c r="O1" s="120"/>
      <c r="S1" s="158"/>
      <c r="T1" s="158"/>
      <c r="U1" s="121"/>
      <c r="V1" s="158"/>
      <c r="W1" s="158"/>
    </row>
    <row r="2" spans="1:22" ht="26.25" thickBot="1">
      <c r="A2" s="160"/>
      <c r="B2" s="160"/>
      <c r="C2" s="122" t="s">
        <v>140</v>
      </c>
      <c r="D2" s="122" t="s">
        <v>141</v>
      </c>
      <c r="E2" s="122" t="s">
        <v>142</v>
      </c>
      <c r="F2" s="122" t="s">
        <v>143</v>
      </c>
      <c r="G2" s="122" t="s">
        <v>144</v>
      </c>
      <c r="H2" s="122" t="s">
        <v>145</v>
      </c>
      <c r="I2" s="123" t="s">
        <v>144</v>
      </c>
      <c r="J2" s="123" t="s">
        <v>145</v>
      </c>
      <c r="K2" s="124"/>
      <c r="L2" s="140" t="s">
        <v>153</v>
      </c>
      <c r="M2" s="132"/>
      <c r="N2" s="132"/>
      <c r="O2" s="133"/>
      <c r="U2" s="125"/>
      <c r="V2" s="125"/>
    </row>
    <row r="3" spans="1:26" ht="12.75">
      <c r="A3" s="72">
        <v>1</v>
      </c>
      <c r="B3" s="72">
        <v>101.94</v>
      </c>
      <c r="C3" s="126">
        <v>60</v>
      </c>
      <c r="D3" s="126" t="s">
        <v>148</v>
      </c>
      <c r="E3" s="126">
        <v>20</v>
      </c>
      <c r="F3" s="126" t="s">
        <v>181</v>
      </c>
      <c r="G3" s="126">
        <v>20</v>
      </c>
      <c r="H3" s="126" t="s">
        <v>164</v>
      </c>
      <c r="I3" s="126"/>
      <c r="L3" s="128" t="s">
        <v>150</v>
      </c>
      <c r="M3" s="128" t="s">
        <v>149</v>
      </c>
      <c r="N3" s="128" t="s">
        <v>151</v>
      </c>
      <c r="O3" s="134"/>
      <c r="P3" s="120"/>
      <c r="Q3" s="120"/>
      <c r="S3" s="129"/>
      <c r="T3" s="120"/>
      <c r="U3" s="121"/>
      <c r="V3" s="129"/>
      <c r="W3" s="120"/>
      <c r="Z3" s="130"/>
    </row>
    <row r="4" spans="1:26" ht="12.75">
      <c r="A4" s="72">
        <v>6.38</v>
      </c>
      <c r="B4" s="72">
        <v>100.64</v>
      </c>
      <c r="C4" s="126">
        <v>60</v>
      </c>
      <c r="D4" s="126" t="s">
        <v>148</v>
      </c>
      <c r="E4" s="126">
        <v>20</v>
      </c>
      <c r="F4" s="126" t="s">
        <v>181</v>
      </c>
      <c r="G4" s="126">
        <v>20</v>
      </c>
      <c r="H4" s="126" t="s">
        <v>164</v>
      </c>
      <c r="I4" s="126"/>
      <c r="L4" s="97" t="s">
        <v>146</v>
      </c>
      <c r="M4" s="126" t="s">
        <v>154</v>
      </c>
      <c r="N4" s="97"/>
      <c r="O4" s="126"/>
      <c r="P4" s="120"/>
      <c r="Q4" s="120"/>
      <c r="S4" s="129"/>
      <c r="T4" s="120"/>
      <c r="U4" s="121"/>
      <c r="V4" s="129"/>
      <c r="W4" s="120"/>
      <c r="Z4" s="130"/>
    </row>
    <row r="5" spans="1:26" ht="12.75">
      <c r="A5" s="68">
        <v>8</v>
      </c>
      <c r="B5" s="72">
        <v>97.99</v>
      </c>
      <c r="C5" s="126">
        <v>60</v>
      </c>
      <c r="D5" s="126" t="s">
        <v>148</v>
      </c>
      <c r="E5" s="126">
        <v>20</v>
      </c>
      <c r="F5" s="126" t="s">
        <v>181</v>
      </c>
      <c r="G5" s="126">
        <v>20</v>
      </c>
      <c r="H5" s="126" t="s">
        <v>164</v>
      </c>
      <c r="I5" s="126"/>
      <c r="L5" s="97" t="s">
        <v>155</v>
      </c>
      <c r="M5" s="126" t="s">
        <v>156</v>
      </c>
      <c r="N5" s="97" t="s">
        <v>157</v>
      </c>
      <c r="O5" s="126"/>
      <c r="P5" s="120"/>
      <c r="Q5" s="120"/>
      <c r="S5" s="129"/>
      <c r="T5" s="120"/>
      <c r="U5" s="121"/>
      <c r="V5" s="129"/>
      <c r="W5" s="120"/>
      <c r="Z5" s="130"/>
    </row>
    <row r="6" spans="1:26" ht="12.75">
      <c r="A6" s="68">
        <v>15</v>
      </c>
      <c r="B6" s="72">
        <v>95.34</v>
      </c>
      <c r="C6" s="126">
        <v>80</v>
      </c>
      <c r="D6" s="126" t="s">
        <v>164</v>
      </c>
      <c r="E6" s="126">
        <v>10</v>
      </c>
      <c r="F6" s="126" t="s">
        <v>176</v>
      </c>
      <c r="G6" s="126">
        <v>10</v>
      </c>
      <c r="H6" s="126" t="s">
        <v>173</v>
      </c>
      <c r="L6" s="97" t="s">
        <v>158</v>
      </c>
      <c r="M6" s="126" t="s">
        <v>159</v>
      </c>
      <c r="N6" s="126" t="s">
        <v>160</v>
      </c>
      <c r="O6" s="126"/>
      <c r="P6" s="120"/>
      <c r="Q6" s="120"/>
      <c r="S6" s="129"/>
      <c r="T6" s="120"/>
      <c r="U6" s="121"/>
      <c r="V6" s="129"/>
      <c r="W6" s="120"/>
      <c r="Z6" s="130"/>
    </row>
    <row r="7" spans="1:26" ht="12.75">
      <c r="A7" s="68">
        <v>16.2</v>
      </c>
      <c r="B7" s="72">
        <v>91.83</v>
      </c>
      <c r="C7" s="126">
        <v>80</v>
      </c>
      <c r="D7" s="126" t="s">
        <v>164</v>
      </c>
      <c r="E7" s="126">
        <v>10</v>
      </c>
      <c r="F7" s="126" t="s">
        <v>176</v>
      </c>
      <c r="G7" s="126">
        <v>10</v>
      </c>
      <c r="H7" s="126" t="s">
        <v>173</v>
      </c>
      <c r="L7" s="97" t="s">
        <v>161</v>
      </c>
      <c r="M7" s="126" t="s">
        <v>162</v>
      </c>
      <c r="N7" s="126" t="s">
        <v>163</v>
      </c>
      <c r="O7" s="126"/>
      <c r="P7" s="120"/>
      <c r="Q7" s="120"/>
      <c r="S7" s="129"/>
      <c r="T7" s="120"/>
      <c r="U7" s="121"/>
      <c r="V7" s="129"/>
      <c r="W7" s="120"/>
      <c r="Z7" s="130"/>
    </row>
    <row r="8" spans="1:26" ht="12.75">
      <c r="A8" s="68">
        <v>17.5</v>
      </c>
      <c r="B8" s="72">
        <v>93.71</v>
      </c>
      <c r="C8" s="126">
        <v>80</v>
      </c>
      <c r="D8" s="126" t="s">
        <v>164</v>
      </c>
      <c r="E8" s="126">
        <v>10</v>
      </c>
      <c r="F8" s="126" t="s">
        <v>176</v>
      </c>
      <c r="G8" s="126">
        <v>10</v>
      </c>
      <c r="H8" s="126" t="s">
        <v>173</v>
      </c>
      <c r="L8" s="97" t="s">
        <v>165</v>
      </c>
      <c r="M8" s="97" t="s">
        <v>166</v>
      </c>
      <c r="N8" s="135" t="s">
        <v>167</v>
      </c>
      <c r="O8" s="126"/>
      <c r="P8" s="120"/>
      <c r="Q8" s="120"/>
      <c r="S8" s="129"/>
      <c r="T8" s="120"/>
      <c r="U8" s="121"/>
      <c r="V8" s="129"/>
      <c r="W8" s="120"/>
      <c r="Z8" s="130"/>
    </row>
    <row r="9" spans="1:26" ht="12.75">
      <c r="A9" s="68">
        <v>28</v>
      </c>
      <c r="B9" s="72">
        <v>93.03</v>
      </c>
      <c r="C9" s="126">
        <v>80</v>
      </c>
      <c r="D9" s="126" t="s">
        <v>164</v>
      </c>
      <c r="E9" s="126">
        <v>10</v>
      </c>
      <c r="F9" s="126" t="s">
        <v>176</v>
      </c>
      <c r="G9" s="126">
        <v>10</v>
      </c>
      <c r="H9" s="126" t="s">
        <v>173</v>
      </c>
      <c r="L9" s="97" t="s">
        <v>168</v>
      </c>
      <c r="M9" s="126" t="s">
        <v>169</v>
      </c>
      <c r="N9" s="136" t="s">
        <v>170</v>
      </c>
      <c r="O9" s="126"/>
      <c r="P9" s="120"/>
      <c r="Q9" s="120"/>
      <c r="S9" s="129"/>
      <c r="T9" s="120"/>
      <c r="U9" s="121"/>
      <c r="V9" s="129"/>
      <c r="W9" s="120"/>
      <c r="Z9" s="130"/>
    </row>
    <row r="10" spans="1:26" ht="12.75">
      <c r="A10" s="68">
        <v>29.6</v>
      </c>
      <c r="B10" s="72">
        <v>91.76</v>
      </c>
      <c r="C10" s="126">
        <v>80</v>
      </c>
      <c r="D10" s="126" t="s">
        <v>164</v>
      </c>
      <c r="E10" s="126">
        <v>10</v>
      </c>
      <c r="F10" s="126" t="s">
        <v>176</v>
      </c>
      <c r="G10" s="126">
        <v>10</v>
      </c>
      <c r="H10" s="126" t="s">
        <v>173</v>
      </c>
      <c r="L10" s="97" t="s">
        <v>147</v>
      </c>
      <c r="M10" s="97" t="s">
        <v>171</v>
      </c>
      <c r="N10" s="136" t="s">
        <v>172</v>
      </c>
      <c r="O10" s="126"/>
      <c r="P10" s="120"/>
      <c r="Q10" s="120"/>
      <c r="S10" s="129"/>
      <c r="T10" s="120"/>
      <c r="U10" s="121"/>
      <c r="V10" s="129"/>
      <c r="W10" s="120"/>
      <c r="Z10" s="130"/>
    </row>
    <row r="11" spans="1:26" ht="12.75">
      <c r="A11" s="68">
        <v>31.3</v>
      </c>
      <c r="B11" s="72">
        <v>92.03</v>
      </c>
      <c r="C11" s="126">
        <v>80</v>
      </c>
      <c r="D11" s="126" t="s">
        <v>164</v>
      </c>
      <c r="E11" s="126">
        <v>10</v>
      </c>
      <c r="F11" s="126" t="s">
        <v>176</v>
      </c>
      <c r="G11" s="126">
        <v>10</v>
      </c>
      <c r="H11" s="126" t="s">
        <v>173</v>
      </c>
      <c r="L11" s="97" t="s">
        <v>173</v>
      </c>
      <c r="M11" s="126" t="s">
        <v>174</v>
      </c>
      <c r="N11" s="137" t="s">
        <v>175</v>
      </c>
      <c r="O11" s="126"/>
      <c r="P11" s="120"/>
      <c r="Q11" s="120"/>
      <c r="S11" s="129"/>
      <c r="T11" s="120"/>
      <c r="U11" s="121"/>
      <c r="V11" s="129"/>
      <c r="W11" s="120"/>
      <c r="Z11" s="130"/>
    </row>
    <row r="12" spans="1:26" ht="12.75">
      <c r="A12" s="68">
        <v>32.5</v>
      </c>
      <c r="B12" s="72">
        <v>93.14</v>
      </c>
      <c r="C12" s="126">
        <v>80</v>
      </c>
      <c r="D12" s="126" t="s">
        <v>164</v>
      </c>
      <c r="E12" s="126">
        <v>10</v>
      </c>
      <c r="F12" s="126" t="s">
        <v>176</v>
      </c>
      <c r="G12" s="126">
        <v>10</v>
      </c>
      <c r="H12" s="126" t="s">
        <v>173</v>
      </c>
      <c r="L12" s="97" t="s">
        <v>176</v>
      </c>
      <c r="M12" s="126" t="s">
        <v>177</v>
      </c>
      <c r="N12" s="136" t="s">
        <v>178</v>
      </c>
      <c r="O12" s="126"/>
      <c r="P12" s="120"/>
      <c r="Q12" s="120"/>
      <c r="S12" s="129"/>
      <c r="T12" s="120"/>
      <c r="U12" s="121"/>
      <c r="V12" s="129"/>
      <c r="W12" s="120"/>
      <c r="Z12" s="130"/>
    </row>
    <row r="13" spans="1:26" ht="12.75">
      <c r="A13" s="68">
        <v>35.1</v>
      </c>
      <c r="B13" s="72">
        <v>92.99</v>
      </c>
      <c r="C13" s="126">
        <v>80</v>
      </c>
      <c r="D13" s="126" t="s">
        <v>164</v>
      </c>
      <c r="E13" s="126">
        <v>10</v>
      </c>
      <c r="F13" s="126" t="s">
        <v>176</v>
      </c>
      <c r="G13" s="126">
        <v>10</v>
      </c>
      <c r="H13" s="126" t="s">
        <v>173</v>
      </c>
      <c r="L13" s="97" t="s">
        <v>164</v>
      </c>
      <c r="M13" s="126" t="s">
        <v>179</v>
      </c>
      <c r="N13" s="138" t="s">
        <v>180</v>
      </c>
      <c r="O13" s="126"/>
      <c r="P13" s="120"/>
      <c r="Q13" s="120"/>
      <c r="S13" s="129"/>
      <c r="T13" s="120"/>
      <c r="U13" s="121"/>
      <c r="V13" s="129"/>
      <c r="W13" s="120"/>
      <c r="Z13" s="130"/>
    </row>
    <row r="14" spans="1:26" ht="12.75">
      <c r="A14" s="68">
        <v>37</v>
      </c>
      <c r="B14" s="72">
        <v>90.91</v>
      </c>
      <c r="C14" s="126">
        <v>80</v>
      </c>
      <c r="D14" s="126" t="s">
        <v>164</v>
      </c>
      <c r="E14" s="126">
        <v>10</v>
      </c>
      <c r="F14" s="126" t="s">
        <v>176</v>
      </c>
      <c r="G14" s="126">
        <v>10</v>
      </c>
      <c r="H14" s="126" t="s">
        <v>173</v>
      </c>
      <c r="L14" s="97" t="s">
        <v>181</v>
      </c>
      <c r="M14" s="126" t="s">
        <v>182</v>
      </c>
      <c r="N14" s="126" t="s">
        <v>183</v>
      </c>
      <c r="O14" s="126"/>
      <c r="P14" s="120"/>
      <c r="Q14" s="120"/>
      <c r="S14" s="129"/>
      <c r="T14" s="120"/>
      <c r="U14" s="121"/>
      <c r="V14" s="129"/>
      <c r="W14" s="120"/>
      <c r="Z14" s="130"/>
    </row>
    <row r="15" spans="1:26" ht="12.75">
      <c r="A15" s="68">
        <v>37.3</v>
      </c>
      <c r="B15" s="72">
        <v>89.41</v>
      </c>
      <c r="C15" s="126">
        <v>80</v>
      </c>
      <c r="D15" s="126" t="s">
        <v>164</v>
      </c>
      <c r="E15" s="126">
        <v>10</v>
      </c>
      <c r="F15" s="126" t="s">
        <v>176</v>
      </c>
      <c r="G15" s="126">
        <v>10</v>
      </c>
      <c r="H15" s="126" t="s">
        <v>173</v>
      </c>
      <c r="L15" s="97" t="s">
        <v>152</v>
      </c>
      <c r="M15" s="126" t="s">
        <v>184</v>
      </c>
      <c r="N15" s="126"/>
      <c r="O15" s="126"/>
      <c r="P15" s="120"/>
      <c r="Q15" s="120"/>
      <c r="S15" s="129"/>
      <c r="T15" s="120"/>
      <c r="U15" s="121"/>
      <c r="V15" s="129"/>
      <c r="W15" s="120"/>
      <c r="Z15" s="130"/>
    </row>
    <row r="16" spans="1:26" ht="13.5" thickBot="1">
      <c r="A16" s="68">
        <v>39</v>
      </c>
      <c r="B16" s="72">
        <v>89.23</v>
      </c>
      <c r="C16" s="126">
        <v>50</v>
      </c>
      <c r="D16" s="126" t="s">
        <v>164</v>
      </c>
      <c r="E16" s="126">
        <v>30</v>
      </c>
      <c r="F16" s="126" t="s">
        <v>176</v>
      </c>
      <c r="G16" s="126">
        <v>20</v>
      </c>
      <c r="H16" s="126" t="s">
        <v>161</v>
      </c>
      <c r="L16" s="106" t="s">
        <v>185</v>
      </c>
      <c r="M16" s="106" t="s">
        <v>186</v>
      </c>
      <c r="N16" s="131"/>
      <c r="O16" s="138"/>
      <c r="P16" s="120"/>
      <c r="Q16" s="120"/>
      <c r="S16" s="129"/>
      <c r="T16" s="120"/>
      <c r="U16" s="121"/>
      <c r="V16" s="129"/>
      <c r="W16" s="120"/>
      <c r="Z16" s="130"/>
    </row>
    <row r="17" spans="1:26" ht="12.75">
      <c r="A17" s="68">
        <v>40.5</v>
      </c>
      <c r="B17" s="72">
        <v>89.83</v>
      </c>
      <c r="C17" s="126">
        <v>50</v>
      </c>
      <c r="D17" s="126" t="s">
        <v>164</v>
      </c>
      <c r="E17" s="126">
        <v>30</v>
      </c>
      <c r="F17" s="126" t="s">
        <v>176</v>
      </c>
      <c r="G17" s="126">
        <v>20</v>
      </c>
      <c r="H17" s="126" t="s">
        <v>161</v>
      </c>
      <c r="L17" s="126"/>
      <c r="M17" s="127"/>
      <c r="N17" s="120"/>
      <c r="O17" s="120"/>
      <c r="P17" s="120"/>
      <c r="Q17" s="120"/>
      <c r="S17" s="129"/>
      <c r="T17" s="120"/>
      <c r="U17" s="121"/>
      <c r="V17" s="129"/>
      <c r="W17" s="120"/>
      <c r="Z17" s="130"/>
    </row>
    <row r="18" spans="1:23" ht="12.75">
      <c r="A18" s="68">
        <v>42.7</v>
      </c>
      <c r="B18" s="72">
        <v>89.18</v>
      </c>
      <c r="C18" s="126">
        <v>50</v>
      </c>
      <c r="D18" s="126" t="s">
        <v>164</v>
      </c>
      <c r="E18" s="126">
        <v>30</v>
      </c>
      <c r="F18" s="126" t="s">
        <v>176</v>
      </c>
      <c r="G18" s="126">
        <v>20</v>
      </c>
      <c r="H18" s="126" t="s">
        <v>161</v>
      </c>
      <c r="L18" s="126"/>
      <c r="M18" s="127"/>
      <c r="N18" s="120"/>
      <c r="O18" s="120"/>
      <c r="P18" s="120"/>
      <c r="Q18" s="120"/>
      <c r="S18" s="129"/>
      <c r="T18" s="120"/>
      <c r="U18" s="121"/>
      <c r="V18" s="129"/>
      <c r="W18" s="120"/>
    </row>
    <row r="19" spans="1:23" ht="12.75">
      <c r="A19" s="68">
        <v>45.2</v>
      </c>
      <c r="B19" s="72">
        <v>89.68</v>
      </c>
      <c r="C19" s="126">
        <v>50</v>
      </c>
      <c r="D19" s="126" t="s">
        <v>164</v>
      </c>
      <c r="E19" s="126">
        <v>30</v>
      </c>
      <c r="F19" s="126" t="s">
        <v>176</v>
      </c>
      <c r="G19" s="126">
        <v>20</v>
      </c>
      <c r="H19" s="126" t="s">
        <v>161</v>
      </c>
      <c r="L19" s="126"/>
      <c r="M19" s="127"/>
      <c r="N19" s="120"/>
      <c r="O19" s="120"/>
      <c r="P19" s="120"/>
      <c r="Q19" s="120"/>
      <c r="S19" s="129"/>
      <c r="T19" s="120"/>
      <c r="U19" s="121"/>
      <c r="V19" s="129"/>
      <c r="W19" s="120"/>
    </row>
    <row r="20" spans="1:23" ht="12.75">
      <c r="A20" s="68">
        <v>46.2</v>
      </c>
      <c r="B20" s="72">
        <v>91.56</v>
      </c>
      <c r="C20" s="126">
        <v>50</v>
      </c>
      <c r="D20" s="126" t="s">
        <v>164</v>
      </c>
      <c r="E20" s="126">
        <v>30</v>
      </c>
      <c r="F20" s="126" t="s">
        <v>176</v>
      </c>
      <c r="G20" s="126">
        <v>20</v>
      </c>
      <c r="H20" s="126" t="s">
        <v>161</v>
      </c>
      <c r="L20" s="126"/>
      <c r="M20" s="127"/>
      <c r="N20" s="120"/>
      <c r="O20" s="120"/>
      <c r="P20" s="120"/>
      <c r="Q20" s="120"/>
      <c r="S20" s="129"/>
      <c r="T20" s="120"/>
      <c r="U20" s="121"/>
      <c r="V20" s="129"/>
      <c r="W20" s="120"/>
    </row>
    <row r="21" spans="1:23" ht="12.75">
      <c r="A21" s="68">
        <v>47.9</v>
      </c>
      <c r="B21" s="72">
        <v>89.75</v>
      </c>
      <c r="C21" s="126">
        <v>40</v>
      </c>
      <c r="D21" s="126" t="s">
        <v>164</v>
      </c>
      <c r="E21" s="119">
        <v>30</v>
      </c>
      <c r="F21" s="119" t="s">
        <v>165</v>
      </c>
      <c r="G21" s="119">
        <v>30</v>
      </c>
      <c r="H21" s="119" t="s">
        <v>168</v>
      </c>
      <c r="L21" s="126"/>
      <c r="M21" s="127"/>
      <c r="N21" s="120"/>
      <c r="O21" s="120"/>
      <c r="P21" s="120"/>
      <c r="Q21" s="120"/>
      <c r="S21" s="129"/>
      <c r="T21" s="120"/>
      <c r="U21" s="121"/>
      <c r="V21" s="129"/>
      <c r="W21" s="120"/>
    </row>
    <row r="22" spans="1:23" ht="12.75">
      <c r="A22" s="68">
        <v>49.5</v>
      </c>
      <c r="B22" s="72">
        <v>89.39</v>
      </c>
      <c r="C22" s="126">
        <v>40</v>
      </c>
      <c r="D22" s="126" t="s">
        <v>164</v>
      </c>
      <c r="E22" s="119">
        <v>30</v>
      </c>
      <c r="F22" s="119" t="s">
        <v>165</v>
      </c>
      <c r="G22" s="119">
        <v>30</v>
      </c>
      <c r="H22" s="119" t="s">
        <v>168</v>
      </c>
      <c r="L22" s="126"/>
      <c r="M22" s="127"/>
      <c r="N22" s="120"/>
      <c r="O22" s="120"/>
      <c r="P22" s="120"/>
      <c r="Q22" s="120"/>
      <c r="S22" s="129"/>
      <c r="T22" s="120"/>
      <c r="U22" s="121"/>
      <c r="V22" s="129"/>
      <c r="W22" s="120"/>
    </row>
    <row r="23" spans="1:23" ht="12.75">
      <c r="A23" s="68">
        <v>52</v>
      </c>
      <c r="B23" s="72">
        <v>89.54</v>
      </c>
      <c r="C23" s="126">
        <v>40</v>
      </c>
      <c r="D23" s="126" t="s">
        <v>164</v>
      </c>
      <c r="E23" s="119">
        <v>30</v>
      </c>
      <c r="F23" s="119" t="s">
        <v>165</v>
      </c>
      <c r="G23" s="119">
        <v>30</v>
      </c>
      <c r="H23" s="119" t="s">
        <v>168</v>
      </c>
      <c r="L23" s="126"/>
      <c r="M23" s="127"/>
      <c r="N23" s="120"/>
      <c r="O23" s="120"/>
      <c r="P23" s="120"/>
      <c r="Q23" s="120"/>
      <c r="S23" s="129"/>
      <c r="T23" s="120"/>
      <c r="U23" s="121"/>
      <c r="V23" s="129"/>
      <c r="W23" s="120"/>
    </row>
    <row r="24" spans="1:23" ht="12.75">
      <c r="A24" s="68">
        <v>52.9</v>
      </c>
      <c r="B24" s="72">
        <v>90.35</v>
      </c>
      <c r="C24" s="126">
        <v>40</v>
      </c>
      <c r="D24" s="126" t="s">
        <v>164</v>
      </c>
      <c r="E24" s="119">
        <v>30</v>
      </c>
      <c r="F24" s="119" t="s">
        <v>165</v>
      </c>
      <c r="G24" s="119">
        <v>30</v>
      </c>
      <c r="H24" s="119" t="s">
        <v>168</v>
      </c>
      <c r="L24" s="126"/>
      <c r="M24" s="127"/>
      <c r="N24" s="120"/>
      <c r="O24" s="120"/>
      <c r="P24" s="120"/>
      <c r="Q24" s="120"/>
      <c r="S24" s="129"/>
      <c r="T24" s="120"/>
      <c r="U24" s="121"/>
      <c r="V24" s="129"/>
      <c r="W24" s="120"/>
    </row>
    <row r="25" spans="1:23" ht="12.75">
      <c r="A25" s="68">
        <v>53.5</v>
      </c>
      <c r="B25" s="72">
        <v>90.23</v>
      </c>
      <c r="C25" s="126">
        <v>40</v>
      </c>
      <c r="D25" s="126" t="s">
        <v>164</v>
      </c>
      <c r="E25" s="119">
        <v>30</v>
      </c>
      <c r="F25" s="119" t="s">
        <v>165</v>
      </c>
      <c r="G25" s="119">
        <v>30</v>
      </c>
      <c r="H25" s="119" t="s">
        <v>168</v>
      </c>
      <c r="L25" s="126"/>
      <c r="M25" s="127"/>
      <c r="N25" s="120"/>
      <c r="O25" s="120"/>
      <c r="P25" s="120"/>
      <c r="Q25" s="120"/>
      <c r="S25" s="129"/>
      <c r="T25" s="120"/>
      <c r="U25" s="121"/>
      <c r="V25" s="129"/>
      <c r="W25" s="120"/>
    </row>
    <row r="26" spans="1:23" ht="12.75">
      <c r="A26" s="68">
        <v>53.9</v>
      </c>
      <c r="B26" s="72">
        <v>90.92</v>
      </c>
      <c r="C26" s="126">
        <v>40</v>
      </c>
      <c r="D26" s="126" t="s">
        <v>164</v>
      </c>
      <c r="E26" s="119">
        <v>30</v>
      </c>
      <c r="F26" s="119" t="s">
        <v>165</v>
      </c>
      <c r="G26" s="119">
        <v>30</v>
      </c>
      <c r="H26" s="119" t="s">
        <v>168</v>
      </c>
      <c r="L26" s="126"/>
      <c r="M26" s="127"/>
      <c r="N26" s="120"/>
      <c r="O26" s="120"/>
      <c r="P26" s="120"/>
      <c r="Q26" s="120"/>
      <c r="S26" s="129"/>
      <c r="T26" s="120"/>
      <c r="U26" s="121"/>
      <c r="V26" s="129"/>
      <c r="W26" s="120"/>
    </row>
    <row r="27" spans="1:23" ht="12.75">
      <c r="A27" s="68">
        <v>54</v>
      </c>
      <c r="B27" s="72">
        <v>91.5</v>
      </c>
      <c r="C27" s="126">
        <v>40</v>
      </c>
      <c r="D27" s="126" t="s">
        <v>164</v>
      </c>
      <c r="E27" s="119">
        <v>30</v>
      </c>
      <c r="F27" s="119" t="s">
        <v>165</v>
      </c>
      <c r="G27" s="119">
        <v>30</v>
      </c>
      <c r="H27" s="119" t="s">
        <v>168</v>
      </c>
      <c r="L27" s="126"/>
      <c r="M27" s="127"/>
      <c r="N27" s="120"/>
      <c r="O27" s="120"/>
      <c r="P27" s="120"/>
      <c r="Q27" s="120"/>
      <c r="S27" s="129"/>
      <c r="T27" s="120"/>
      <c r="U27" s="121"/>
      <c r="V27" s="129"/>
      <c r="W27" s="120"/>
    </row>
    <row r="28" spans="1:23" ht="12.75">
      <c r="A28" s="68">
        <v>54.5</v>
      </c>
      <c r="B28" s="72">
        <v>91.24</v>
      </c>
      <c r="C28" s="126">
        <v>40</v>
      </c>
      <c r="D28" s="126" t="s">
        <v>164</v>
      </c>
      <c r="E28" s="119">
        <v>30</v>
      </c>
      <c r="F28" s="119" t="s">
        <v>165</v>
      </c>
      <c r="G28" s="119">
        <v>30</v>
      </c>
      <c r="H28" s="119" t="s">
        <v>168</v>
      </c>
      <c r="N28" s="120"/>
      <c r="O28" s="120"/>
      <c r="P28" s="120"/>
      <c r="Q28" s="120"/>
      <c r="S28" s="129"/>
      <c r="T28" s="120"/>
      <c r="U28" s="121"/>
      <c r="V28" s="129"/>
      <c r="W28" s="120"/>
    </row>
    <row r="29" spans="1:23" ht="12.75">
      <c r="A29" s="68">
        <v>57.5</v>
      </c>
      <c r="B29" s="72">
        <v>92.49</v>
      </c>
      <c r="C29" s="126">
        <v>40</v>
      </c>
      <c r="D29" s="126" t="s">
        <v>164</v>
      </c>
      <c r="E29" s="119">
        <v>30</v>
      </c>
      <c r="F29" s="119" t="s">
        <v>165</v>
      </c>
      <c r="G29" s="119">
        <v>30</v>
      </c>
      <c r="H29" s="119" t="s">
        <v>168</v>
      </c>
      <c r="N29" s="120"/>
      <c r="O29" s="120"/>
      <c r="P29" s="120"/>
      <c r="Q29" s="120"/>
      <c r="S29" s="129"/>
      <c r="T29" s="120"/>
      <c r="U29" s="121"/>
      <c r="V29" s="129"/>
      <c r="W29" s="120"/>
    </row>
    <row r="30" spans="1:23" ht="12.75">
      <c r="A30" s="68">
        <v>60</v>
      </c>
      <c r="B30" s="72">
        <v>93.41</v>
      </c>
      <c r="C30" s="126">
        <v>40</v>
      </c>
      <c r="D30" s="126" t="s">
        <v>164</v>
      </c>
      <c r="E30" s="119">
        <v>30</v>
      </c>
      <c r="F30" s="119" t="s">
        <v>165</v>
      </c>
      <c r="G30" s="119">
        <v>30</v>
      </c>
      <c r="H30" s="119" t="s">
        <v>168</v>
      </c>
      <c r="N30" s="120"/>
      <c r="O30" s="120"/>
      <c r="P30" s="120"/>
      <c r="Q30" s="120"/>
      <c r="S30" s="129"/>
      <c r="T30" s="120"/>
      <c r="U30" s="121"/>
      <c r="V30" s="129"/>
      <c r="W30" s="120"/>
    </row>
    <row r="31" spans="1:23" ht="12.75">
      <c r="A31" s="68">
        <v>61.9</v>
      </c>
      <c r="B31" s="72">
        <v>93.28</v>
      </c>
      <c r="C31" s="126">
        <v>40</v>
      </c>
      <c r="D31" s="126" t="s">
        <v>164</v>
      </c>
      <c r="E31" s="119">
        <v>30</v>
      </c>
      <c r="F31" s="119" t="s">
        <v>165</v>
      </c>
      <c r="G31" s="119">
        <v>30</v>
      </c>
      <c r="H31" s="119" t="s">
        <v>168</v>
      </c>
      <c r="N31" s="120"/>
      <c r="O31" s="120"/>
      <c r="P31" s="120"/>
      <c r="Q31" s="120"/>
      <c r="S31" s="129"/>
      <c r="T31" s="120"/>
      <c r="U31" s="121"/>
      <c r="V31" s="129"/>
      <c r="W31" s="120"/>
    </row>
    <row r="32" spans="1:23" ht="12.75">
      <c r="A32" s="68">
        <v>64.4</v>
      </c>
      <c r="B32" s="72">
        <v>93.3</v>
      </c>
      <c r="C32" s="126">
        <v>40</v>
      </c>
      <c r="D32" s="126" t="s">
        <v>164</v>
      </c>
      <c r="E32" s="119">
        <v>30</v>
      </c>
      <c r="F32" s="119" t="s">
        <v>165</v>
      </c>
      <c r="G32" s="119">
        <v>30</v>
      </c>
      <c r="H32" s="119" t="s">
        <v>168</v>
      </c>
      <c r="N32" s="120"/>
      <c r="O32" s="120"/>
      <c r="P32" s="120"/>
      <c r="Q32" s="120"/>
      <c r="S32" s="129"/>
      <c r="T32" s="120"/>
      <c r="U32" s="121"/>
      <c r="V32" s="129"/>
      <c r="W32" s="120"/>
    </row>
    <row r="33" spans="1:23" ht="12.75">
      <c r="A33" s="68">
        <v>66</v>
      </c>
      <c r="B33" s="72">
        <v>94.06</v>
      </c>
      <c r="C33" s="126">
        <v>40</v>
      </c>
      <c r="D33" s="126" t="s">
        <v>164</v>
      </c>
      <c r="E33" s="126">
        <v>40</v>
      </c>
      <c r="F33" s="126" t="s">
        <v>176</v>
      </c>
      <c r="G33" s="126">
        <v>20</v>
      </c>
      <c r="H33" s="126" t="s">
        <v>173</v>
      </c>
      <c r="N33" s="120"/>
      <c r="O33" s="120"/>
      <c r="P33" s="120"/>
      <c r="Q33" s="120"/>
      <c r="S33" s="129"/>
      <c r="T33" s="120"/>
      <c r="U33" s="121"/>
      <c r="V33" s="129"/>
      <c r="W33" s="120"/>
    </row>
    <row r="34" spans="1:23" ht="12.75">
      <c r="A34" s="68">
        <v>68</v>
      </c>
      <c r="B34" s="72">
        <v>94.68</v>
      </c>
      <c r="C34" s="126">
        <v>40</v>
      </c>
      <c r="D34" s="126" t="s">
        <v>164</v>
      </c>
      <c r="E34" s="126">
        <v>40</v>
      </c>
      <c r="F34" s="126" t="s">
        <v>176</v>
      </c>
      <c r="G34" s="126">
        <v>20</v>
      </c>
      <c r="H34" s="126" t="s">
        <v>173</v>
      </c>
      <c r="N34" s="120"/>
      <c r="O34" s="120"/>
      <c r="P34" s="120"/>
      <c r="Q34" s="120"/>
      <c r="S34" s="129"/>
      <c r="T34" s="120"/>
      <c r="U34" s="121"/>
      <c r="V34" s="129"/>
      <c r="W34" s="120"/>
    </row>
    <row r="35" spans="1:23" ht="12.75">
      <c r="A35" s="68">
        <v>70</v>
      </c>
      <c r="B35" s="72">
        <v>95.08</v>
      </c>
      <c r="C35" s="126">
        <v>40</v>
      </c>
      <c r="D35" s="126" t="s">
        <v>164</v>
      </c>
      <c r="E35" s="126">
        <v>40</v>
      </c>
      <c r="F35" s="126" t="s">
        <v>176</v>
      </c>
      <c r="G35" s="126">
        <v>20</v>
      </c>
      <c r="H35" s="126" t="s">
        <v>173</v>
      </c>
      <c r="N35" s="120"/>
      <c r="O35" s="120"/>
      <c r="P35" s="120"/>
      <c r="Q35" s="120"/>
      <c r="S35" s="129"/>
      <c r="T35" s="120"/>
      <c r="U35" s="121"/>
      <c r="V35" s="129"/>
      <c r="W35" s="120"/>
    </row>
    <row r="36" spans="1:23" ht="12.75">
      <c r="A36" s="68">
        <v>72.7</v>
      </c>
      <c r="B36" s="72">
        <v>95.89</v>
      </c>
      <c r="C36" s="126">
        <v>90</v>
      </c>
      <c r="D36" s="126" t="s">
        <v>158</v>
      </c>
      <c r="E36" s="126">
        <v>10</v>
      </c>
      <c r="F36" s="126" t="s">
        <v>161</v>
      </c>
      <c r="G36" s="126"/>
      <c r="H36" s="126"/>
      <c r="N36" s="120"/>
      <c r="O36" s="120"/>
      <c r="P36" s="120"/>
      <c r="Q36" s="120"/>
      <c r="S36" s="129"/>
      <c r="T36" s="120"/>
      <c r="U36" s="121"/>
      <c r="V36" s="129"/>
      <c r="W36" s="120"/>
    </row>
    <row r="37" spans="1:23" ht="12.75">
      <c r="A37" s="68">
        <v>75.5</v>
      </c>
      <c r="B37" s="72">
        <v>96.38</v>
      </c>
      <c r="C37" s="126">
        <v>90</v>
      </c>
      <c r="D37" s="126" t="s">
        <v>158</v>
      </c>
      <c r="E37" s="126">
        <v>10</v>
      </c>
      <c r="F37" s="126" t="s">
        <v>161</v>
      </c>
      <c r="G37" s="126"/>
      <c r="H37" s="126"/>
      <c r="N37" s="120"/>
      <c r="O37" s="120"/>
      <c r="P37" s="120"/>
      <c r="Q37" s="120"/>
      <c r="S37" s="129"/>
      <c r="T37" s="120"/>
      <c r="U37" s="121"/>
      <c r="V37" s="129"/>
      <c r="W37" s="120"/>
    </row>
    <row r="38" spans="1:23" ht="12.75">
      <c r="A38" s="68">
        <v>82</v>
      </c>
      <c r="B38" s="72">
        <v>96.44</v>
      </c>
      <c r="C38" s="126">
        <v>50</v>
      </c>
      <c r="D38" s="126" t="s">
        <v>168</v>
      </c>
      <c r="E38" s="126">
        <v>30</v>
      </c>
      <c r="F38" s="126" t="s">
        <v>164</v>
      </c>
      <c r="G38" s="126">
        <v>20</v>
      </c>
      <c r="H38" s="126" t="s">
        <v>173</v>
      </c>
      <c r="N38" s="120"/>
      <c r="O38" s="120"/>
      <c r="P38" s="120"/>
      <c r="Q38" s="120"/>
      <c r="S38" s="129"/>
      <c r="T38" s="120"/>
      <c r="U38" s="121"/>
      <c r="V38" s="129"/>
      <c r="W38" s="120"/>
    </row>
    <row r="39" spans="1:23" ht="12.75">
      <c r="A39" s="68">
        <v>86</v>
      </c>
      <c r="B39" s="72">
        <v>97.04</v>
      </c>
      <c r="C39" s="126">
        <v>50</v>
      </c>
      <c r="D39" s="126" t="s">
        <v>168</v>
      </c>
      <c r="E39" s="126">
        <v>30</v>
      </c>
      <c r="F39" s="126" t="s">
        <v>164</v>
      </c>
      <c r="G39" s="126">
        <v>20</v>
      </c>
      <c r="H39" s="126" t="s">
        <v>173</v>
      </c>
      <c r="N39" s="120"/>
      <c r="O39" s="120"/>
      <c r="P39" s="120"/>
      <c r="Q39" s="120"/>
      <c r="S39" s="129"/>
      <c r="T39" s="120"/>
      <c r="U39" s="121"/>
      <c r="V39" s="129"/>
      <c r="W39" s="120"/>
    </row>
    <row r="40" spans="1:23" ht="12.75">
      <c r="A40" s="68">
        <v>86.5</v>
      </c>
      <c r="B40" s="72">
        <v>99.71</v>
      </c>
      <c r="C40" s="126">
        <v>50</v>
      </c>
      <c r="D40" s="126" t="s">
        <v>168</v>
      </c>
      <c r="E40" s="126">
        <v>30</v>
      </c>
      <c r="F40" s="126" t="s">
        <v>164</v>
      </c>
      <c r="G40" s="126">
        <v>20</v>
      </c>
      <c r="H40" s="126" t="s">
        <v>173</v>
      </c>
      <c r="N40" s="120"/>
      <c r="O40" s="120"/>
      <c r="P40" s="120"/>
      <c r="Q40" s="120"/>
      <c r="S40" s="129"/>
      <c r="T40" s="120"/>
      <c r="U40" s="121"/>
      <c r="V40" s="129"/>
      <c r="W40" s="120"/>
    </row>
    <row r="41" spans="1:23" ht="12.75">
      <c r="A41" s="68">
        <v>87.5</v>
      </c>
      <c r="B41" s="77">
        <v>100</v>
      </c>
      <c r="C41" s="126">
        <v>50</v>
      </c>
      <c r="D41" s="126" t="s">
        <v>168</v>
      </c>
      <c r="E41" s="126">
        <v>30</v>
      </c>
      <c r="F41" s="126" t="s">
        <v>164</v>
      </c>
      <c r="G41" s="126">
        <v>20</v>
      </c>
      <c r="H41" s="126" t="s">
        <v>173</v>
      </c>
      <c r="N41" s="120"/>
      <c r="O41" s="120"/>
      <c r="P41" s="120"/>
      <c r="Q41" s="120"/>
      <c r="S41" s="129"/>
      <c r="T41" s="120"/>
      <c r="U41" s="121"/>
      <c r="V41" s="129"/>
      <c r="W41" s="120"/>
    </row>
    <row r="42" spans="1:26" ht="12.75">
      <c r="A42" s="126"/>
      <c r="B42" s="127"/>
      <c r="C42" s="126"/>
      <c r="D42" s="126"/>
      <c r="E42" s="126"/>
      <c r="F42" s="126"/>
      <c r="G42" s="126"/>
      <c r="H42" s="126"/>
      <c r="I42" s="126"/>
      <c r="N42" s="120"/>
      <c r="O42" s="120"/>
      <c r="P42" s="120"/>
      <c r="Q42" s="120"/>
      <c r="S42" s="129"/>
      <c r="T42" s="120"/>
      <c r="U42" s="121"/>
      <c r="V42" s="129"/>
      <c r="W42" s="120"/>
      <c r="Z42" s="130"/>
    </row>
    <row r="43" spans="1:23" ht="12.75">
      <c r="A43" s="126"/>
      <c r="B43" s="127"/>
      <c r="C43" s="126"/>
      <c r="D43" s="126"/>
      <c r="E43" s="126"/>
      <c r="F43" s="126"/>
      <c r="G43" s="126"/>
      <c r="H43" s="126"/>
      <c r="N43" s="120"/>
      <c r="O43" s="120"/>
      <c r="P43" s="120"/>
      <c r="Q43" s="120"/>
      <c r="S43" s="129"/>
      <c r="T43" s="120"/>
      <c r="U43" s="121"/>
      <c r="V43" s="129"/>
      <c r="W43" s="120"/>
    </row>
    <row r="44" spans="1:23" ht="12.75">
      <c r="A44" s="126"/>
      <c r="B44" s="127"/>
      <c r="C44" s="126"/>
      <c r="D44" s="126"/>
      <c r="E44" s="126"/>
      <c r="F44" s="126"/>
      <c r="N44" s="120"/>
      <c r="O44" s="120"/>
      <c r="P44" s="120"/>
      <c r="Q44" s="120"/>
      <c r="S44" s="129"/>
      <c r="T44" s="120"/>
      <c r="U44" s="121"/>
      <c r="V44" s="129"/>
      <c r="W44" s="120"/>
    </row>
    <row r="45" spans="1:23" ht="12.75">
      <c r="A45" s="126"/>
      <c r="B45" s="127"/>
      <c r="C45" s="126"/>
      <c r="D45" s="126"/>
      <c r="E45" s="126"/>
      <c r="F45" s="126"/>
      <c r="N45" s="120"/>
      <c r="O45" s="120"/>
      <c r="P45" s="120"/>
      <c r="Q45" s="120"/>
      <c r="S45" s="129"/>
      <c r="T45" s="120"/>
      <c r="U45" s="121"/>
      <c r="V45" s="129"/>
      <c r="W45" s="120"/>
    </row>
    <row r="46" spans="1:23" ht="12.75">
      <c r="A46" s="126"/>
      <c r="B46" s="127"/>
      <c r="C46" s="126"/>
      <c r="D46" s="126"/>
      <c r="E46" s="126"/>
      <c r="F46" s="126"/>
      <c r="N46" s="120"/>
      <c r="O46" s="120"/>
      <c r="P46" s="120"/>
      <c r="Q46" s="120"/>
      <c r="S46" s="129"/>
      <c r="T46" s="120"/>
      <c r="U46" s="121"/>
      <c r="V46" s="129"/>
      <c r="W46" s="120"/>
    </row>
    <row r="47" spans="1:23" ht="12.75">
      <c r="A47" s="126"/>
      <c r="B47" s="127"/>
      <c r="C47" s="126"/>
      <c r="D47" s="126"/>
      <c r="E47" s="126"/>
      <c r="F47" s="126"/>
      <c r="N47" s="120"/>
      <c r="O47" s="120"/>
      <c r="P47" s="120"/>
      <c r="Q47" s="120"/>
      <c r="S47" s="129"/>
      <c r="T47" s="120"/>
      <c r="U47" s="121"/>
      <c r="V47" s="129"/>
      <c r="W47" s="120"/>
    </row>
    <row r="48" spans="1:23" ht="12.75">
      <c r="A48" s="126"/>
      <c r="B48" s="127"/>
      <c r="C48" s="126"/>
      <c r="D48" s="126"/>
      <c r="E48" s="126"/>
      <c r="F48" s="126"/>
      <c r="N48" s="120"/>
      <c r="O48" s="120"/>
      <c r="P48" s="120"/>
      <c r="Q48" s="120"/>
      <c r="S48" s="129"/>
      <c r="T48" s="120"/>
      <c r="U48" s="121"/>
      <c r="V48" s="129"/>
      <c r="W48" s="120"/>
    </row>
    <row r="49" spans="1:23" ht="12.75">
      <c r="A49" s="126"/>
      <c r="B49" s="127"/>
      <c r="C49" s="126"/>
      <c r="D49" s="126"/>
      <c r="E49" s="126"/>
      <c r="F49" s="126"/>
      <c r="N49" s="120"/>
      <c r="O49" s="120"/>
      <c r="P49" s="120"/>
      <c r="Q49" s="120"/>
      <c r="S49" s="129"/>
      <c r="T49" s="120"/>
      <c r="U49" s="121"/>
      <c r="V49" s="129"/>
      <c r="W49" s="120"/>
    </row>
    <row r="50" spans="1:23" ht="12.75">
      <c r="A50" s="126"/>
      <c r="B50" s="127"/>
      <c r="C50" s="126"/>
      <c r="D50" s="126"/>
      <c r="E50" s="126"/>
      <c r="F50" s="126"/>
      <c r="N50" s="120"/>
      <c r="O50" s="120"/>
      <c r="P50" s="120"/>
      <c r="Q50" s="120"/>
      <c r="S50" s="129"/>
      <c r="T50" s="120"/>
      <c r="U50" s="121"/>
      <c r="V50" s="129"/>
      <c r="W50" s="120"/>
    </row>
    <row r="51" spans="1:23" ht="12.75">
      <c r="A51" s="126"/>
      <c r="B51" s="127"/>
      <c r="C51" s="126"/>
      <c r="D51" s="126"/>
      <c r="E51" s="126"/>
      <c r="F51" s="126"/>
      <c r="N51" s="120"/>
      <c r="O51" s="120"/>
      <c r="P51" s="120"/>
      <c r="Q51" s="120"/>
      <c r="S51" s="129"/>
      <c r="T51" s="120"/>
      <c r="U51" s="121"/>
      <c r="V51" s="129"/>
      <c r="W51" s="120"/>
    </row>
    <row r="52" spans="1:23" ht="12.75">
      <c r="A52" s="126"/>
      <c r="B52" s="127"/>
      <c r="C52" s="126"/>
      <c r="D52" s="126"/>
      <c r="E52" s="126"/>
      <c r="F52" s="126"/>
      <c r="N52" s="120"/>
      <c r="O52" s="120"/>
      <c r="P52" s="120"/>
      <c r="Q52" s="120"/>
      <c r="S52" s="129"/>
      <c r="T52" s="120"/>
      <c r="U52" s="121"/>
      <c r="V52" s="129"/>
      <c r="W52" s="120"/>
    </row>
    <row r="53" spans="1:23" ht="12.75">
      <c r="A53" s="126"/>
      <c r="B53" s="127"/>
      <c r="C53" s="126"/>
      <c r="D53" s="126"/>
      <c r="E53" s="126"/>
      <c r="F53" s="126"/>
      <c r="N53" s="120"/>
      <c r="O53" s="120"/>
      <c r="P53" s="120"/>
      <c r="Q53" s="120"/>
      <c r="S53" s="129"/>
      <c r="T53" s="120"/>
      <c r="U53" s="121"/>
      <c r="V53" s="129"/>
      <c r="W53" s="120"/>
    </row>
    <row r="54" spans="1:23" ht="12.75">
      <c r="A54" s="126"/>
      <c r="B54" s="127"/>
      <c r="C54" s="126"/>
      <c r="D54" s="126"/>
      <c r="N54" s="120"/>
      <c r="O54" s="120"/>
      <c r="P54" s="120"/>
      <c r="Q54" s="120"/>
      <c r="S54" s="129"/>
      <c r="T54" s="120"/>
      <c r="U54" s="121"/>
      <c r="V54" s="129"/>
      <c r="W54" s="120"/>
    </row>
    <row r="55" spans="1:23" ht="12.75">
      <c r="A55" s="126"/>
      <c r="B55" s="127"/>
      <c r="C55" s="126"/>
      <c r="D55" s="126"/>
      <c r="N55" s="120"/>
      <c r="O55" s="120"/>
      <c r="P55" s="120"/>
      <c r="Q55" s="120"/>
      <c r="S55" s="129"/>
      <c r="T55" s="120"/>
      <c r="U55" s="121"/>
      <c r="V55" s="129"/>
      <c r="W55" s="120"/>
    </row>
    <row r="56" spans="1:23" ht="12.75">
      <c r="A56" s="126"/>
      <c r="B56" s="127"/>
      <c r="C56" s="126"/>
      <c r="D56" s="126"/>
      <c r="N56" s="120"/>
      <c r="O56" s="120"/>
      <c r="P56" s="120"/>
      <c r="Q56" s="120"/>
      <c r="S56" s="129"/>
      <c r="T56" s="120"/>
      <c r="U56" s="121"/>
      <c r="V56" s="129"/>
      <c r="W56" s="120"/>
    </row>
    <row r="57" spans="1:23" ht="12.75">
      <c r="A57" s="126"/>
      <c r="B57" s="127"/>
      <c r="C57" s="126"/>
      <c r="D57" s="126"/>
      <c r="N57" s="120"/>
      <c r="O57" s="120"/>
      <c r="P57" s="120"/>
      <c r="Q57" s="120"/>
      <c r="S57" s="129"/>
      <c r="T57" s="120"/>
      <c r="U57" s="121"/>
      <c r="V57" s="129"/>
      <c r="W57" s="120"/>
    </row>
    <row r="58" spans="1:23" ht="12.75">
      <c r="A58" s="126"/>
      <c r="B58" s="127"/>
      <c r="C58" s="126"/>
      <c r="D58" s="126"/>
      <c r="E58" s="126"/>
      <c r="F58" s="126"/>
      <c r="G58" s="126"/>
      <c r="H58" s="126"/>
      <c r="N58" s="120"/>
      <c r="O58" s="120"/>
      <c r="P58" s="120"/>
      <c r="Q58" s="120"/>
      <c r="S58" s="129"/>
      <c r="T58" s="120"/>
      <c r="U58" s="121"/>
      <c r="V58" s="129"/>
      <c r="W58" s="120"/>
    </row>
    <row r="59" spans="1:23" ht="12.75">
      <c r="A59" s="126"/>
      <c r="B59" s="127"/>
      <c r="C59" s="126"/>
      <c r="D59" s="126"/>
      <c r="E59" s="126"/>
      <c r="F59" s="126"/>
      <c r="G59" s="126"/>
      <c r="H59" s="126"/>
      <c r="N59" s="120"/>
      <c r="O59" s="120"/>
      <c r="P59" s="120"/>
      <c r="Q59" s="120"/>
      <c r="S59" s="129"/>
      <c r="T59" s="120"/>
      <c r="U59" s="121"/>
      <c r="V59" s="129"/>
      <c r="W59" s="120"/>
    </row>
    <row r="60" spans="1:23" ht="12.75">
      <c r="A60" s="126"/>
      <c r="B60" s="127"/>
      <c r="C60" s="126"/>
      <c r="D60" s="126"/>
      <c r="E60" s="126"/>
      <c r="F60" s="126"/>
      <c r="G60" s="126"/>
      <c r="H60" s="126"/>
      <c r="N60" s="120"/>
      <c r="O60" s="120"/>
      <c r="P60" s="120"/>
      <c r="Q60" s="120"/>
      <c r="S60" s="129"/>
      <c r="T60" s="120"/>
      <c r="U60" s="121"/>
      <c r="V60" s="129"/>
      <c r="W60" s="120"/>
    </row>
    <row r="61" spans="1:23" ht="12.75">
      <c r="A61" s="126"/>
      <c r="B61" s="127"/>
      <c r="C61" s="126"/>
      <c r="D61" s="126"/>
      <c r="E61" s="126"/>
      <c r="F61" s="126"/>
      <c r="G61" s="126"/>
      <c r="H61" s="126"/>
      <c r="N61" s="120"/>
      <c r="O61" s="120"/>
      <c r="P61" s="120"/>
      <c r="Q61" s="120"/>
      <c r="S61" s="129"/>
      <c r="T61" s="120"/>
      <c r="U61" s="121"/>
      <c r="V61" s="129"/>
      <c r="W61" s="120"/>
    </row>
    <row r="62" spans="1:23" ht="12.75">
      <c r="A62" s="126"/>
      <c r="B62" s="127"/>
      <c r="C62" s="126"/>
      <c r="D62" s="126"/>
      <c r="E62" s="126"/>
      <c r="F62" s="126"/>
      <c r="G62" s="126"/>
      <c r="H62" s="126"/>
      <c r="N62" s="120"/>
      <c r="O62" s="120"/>
      <c r="P62" s="120"/>
      <c r="Q62" s="120"/>
      <c r="S62" s="129"/>
      <c r="T62" s="120"/>
      <c r="U62" s="121"/>
      <c r="V62" s="129"/>
      <c r="W62" s="120"/>
    </row>
    <row r="63" spans="1:23" ht="12.75">
      <c r="A63" s="126"/>
      <c r="B63" s="127"/>
      <c r="C63" s="126"/>
      <c r="D63" s="126"/>
      <c r="E63" s="126"/>
      <c r="F63" s="126"/>
      <c r="G63" s="126"/>
      <c r="H63" s="126"/>
      <c r="N63" s="120"/>
      <c r="O63" s="120"/>
      <c r="P63" s="120"/>
      <c r="Q63" s="120"/>
      <c r="S63" s="129"/>
      <c r="T63" s="120"/>
      <c r="U63" s="121"/>
      <c r="V63" s="129"/>
      <c r="W63" s="120"/>
    </row>
    <row r="64" spans="1:23" ht="12.75">
      <c r="A64" s="126"/>
      <c r="B64" s="127"/>
      <c r="C64" s="126"/>
      <c r="D64" s="126"/>
      <c r="E64" s="126"/>
      <c r="F64" s="126"/>
      <c r="G64" s="126"/>
      <c r="H64" s="126"/>
      <c r="N64" s="120"/>
      <c r="O64" s="120"/>
      <c r="P64" s="120"/>
      <c r="Q64" s="120"/>
      <c r="S64" s="129"/>
      <c r="T64" s="120"/>
      <c r="U64" s="121"/>
      <c r="V64" s="129"/>
      <c r="W64" s="120"/>
    </row>
    <row r="65" spans="1:23" ht="12.75">
      <c r="A65" s="126"/>
      <c r="B65" s="127"/>
      <c r="C65" s="126"/>
      <c r="D65" s="126"/>
      <c r="E65" s="126"/>
      <c r="F65" s="126"/>
      <c r="G65" s="126"/>
      <c r="H65" s="126"/>
      <c r="N65" s="120"/>
      <c r="O65" s="120"/>
      <c r="P65" s="120"/>
      <c r="Q65" s="120"/>
      <c r="S65" s="129"/>
      <c r="T65" s="120"/>
      <c r="U65" s="121"/>
      <c r="V65" s="129"/>
      <c r="W65" s="120"/>
    </row>
    <row r="66" spans="1:23" ht="12.75">
      <c r="A66" s="126"/>
      <c r="B66" s="127"/>
      <c r="C66" s="126"/>
      <c r="D66" s="126"/>
      <c r="E66" s="126"/>
      <c r="F66" s="126"/>
      <c r="G66" s="126"/>
      <c r="H66" s="126"/>
      <c r="N66" s="120"/>
      <c r="O66" s="120"/>
      <c r="P66" s="120"/>
      <c r="Q66" s="120"/>
      <c r="S66" s="129"/>
      <c r="T66" s="120"/>
      <c r="U66" s="121"/>
      <c r="V66" s="129"/>
      <c r="W66" s="120"/>
    </row>
    <row r="67" spans="1:23" ht="12.75">
      <c r="A67" s="126"/>
      <c r="B67" s="127"/>
      <c r="C67" s="126"/>
      <c r="D67" s="126"/>
      <c r="E67" s="126"/>
      <c r="F67" s="126"/>
      <c r="G67" s="126"/>
      <c r="H67" s="126"/>
      <c r="N67" s="120"/>
      <c r="O67" s="120"/>
      <c r="P67" s="120"/>
      <c r="Q67" s="120"/>
      <c r="S67" s="129"/>
      <c r="T67" s="120"/>
      <c r="U67" s="121"/>
      <c r="V67" s="129"/>
      <c r="W67" s="120"/>
    </row>
    <row r="68" spans="1:23" ht="12.75">
      <c r="A68" s="126"/>
      <c r="B68" s="127"/>
      <c r="C68" s="126"/>
      <c r="D68" s="126"/>
      <c r="E68" s="126"/>
      <c r="F68" s="126"/>
      <c r="G68" s="126"/>
      <c r="H68" s="126"/>
      <c r="P68" s="120"/>
      <c r="Q68" s="120"/>
      <c r="S68" s="129"/>
      <c r="T68" s="120"/>
      <c r="U68" s="121"/>
      <c r="V68" s="129"/>
      <c r="W68" s="120"/>
    </row>
    <row r="69" spans="1:23" ht="12.75">
      <c r="A69" s="126"/>
      <c r="B69" s="127"/>
      <c r="C69" s="126"/>
      <c r="D69" s="126"/>
      <c r="E69" s="126"/>
      <c r="F69" s="126"/>
      <c r="G69" s="126"/>
      <c r="H69" s="126"/>
      <c r="P69" s="120"/>
      <c r="Q69" s="120"/>
      <c r="S69" s="129"/>
      <c r="T69" s="120"/>
      <c r="U69" s="121"/>
      <c r="V69" s="129"/>
      <c r="W69" s="120"/>
    </row>
    <row r="70" spans="1:23" ht="12.75">
      <c r="A70" s="126"/>
      <c r="B70" s="127"/>
      <c r="C70" s="126"/>
      <c r="D70" s="126"/>
      <c r="E70" s="126"/>
      <c r="F70" s="126"/>
      <c r="G70" s="126"/>
      <c r="H70" s="126"/>
      <c r="P70" s="120"/>
      <c r="Q70" s="120"/>
      <c r="S70" s="129"/>
      <c r="T70" s="120"/>
      <c r="U70" s="121"/>
      <c r="V70" s="129"/>
      <c r="W70" s="120"/>
    </row>
    <row r="71" spans="1:23" ht="12.75">
      <c r="A71" s="126"/>
      <c r="B71" s="127"/>
      <c r="C71" s="126"/>
      <c r="D71" s="126"/>
      <c r="E71" s="126"/>
      <c r="F71" s="126"/>
      <c r="G71" s="126"/>
      <c r="H71" s="126"/>
      <c r="P71" s="120"/>
      <c r="Q71" s="120"/>
      <c r="S71" s="129"/>
      <c r="T71" s="120"/>
      <c r="U71" s="121"/>
      <c r="V71" s="129"/>
      <c r="W71" s="120"/>
    </row>
    <row r="72" spans="1:23" ht="12.75">
      <c r="A72" s="126"/>
      <c r="B72" s="127"/>
      <c r="C72" s="126"/>
      <c r="D72" s="126"/>
      <c r="E72" s="126"/>
      <c r="F72" s="126"/>
      <c r="G72" s="126"/>
      <c r="H72" s="126"/>
      <c r="P72" s="120"/>
      <c r="Q72" s="120"/>
      <c r="S72" s="129"/>
      <c r="T72" s="120"/>
      <c r="U72" s="121"/>
      <c r="V72" s="129"/>
      <c r="W72" s="120"/>
    </row>
    <row r="73" spans="1:23" ht="12.75">
      <c r="A73" s="126"/>
      <c r="B73" s="127"/>
      <c r="C73" s="126"/>
      <c r="D73" s="126"/>
      <c r="E73" s="126"/>
      <c r="F73" s="126"/>
      <c r="G73" s="126"/>
      <c r="H73" s="126"/>
      <c r="P73" s="120"/>
      <c r="Q73" s="120"/>
      <c r="S73" s="129"/>
      <c r="T73" s="120"/>
      <c r="U73" s="121"/>
      <c r="V73" s="129"/>
      <c r="W73" s="120"/>
    </row>
    <row r="74" spans="1:23" ht="12.75">
      <c r="A74" s="126"/>
      <c r="B74" s="127"/>
      <c r="C74" s="126"/>
      <c r="D74" s="126"/>
      <c r="E74" s="126"/>
      <c r="F74" s="126"/>
      <c r="G74" s="126"/>
      <c r="H74" s="126"/>
      <c r="P74" s="120"/>
      <c r="Q74" s="120"/>
      <c r="S74" s="129"/>
      <c r="T74" s="120"/>
      <c r="U74" s="121"/>
      <c r="V74" s="129"/>
      <c r="W74" s="120"/>
    </row>
    <row r="75" spans="1:23" ht="12.75">
      <c r="A75" s="126"/>
      <c r="B75" s="127"/>
      <c r="C75" s="126"/>
      <c r="D75" s="126"/>
      <c r="E75" s="126"/>
      <c r="F75" s="126"/>
      <c r="G75" s="126"/>
      <c r="H75" s="126"/>
      <c r="P75" s="120"/>
      <c r="Q75" s="120"/>
      <c r="S75" s="129"/>
      <c r="T75" s="120"/>
      <c r="U75" s="121"/>
      <c r="V75" s="129"/>
      <c r="W75" s="120"/>
    </row>
    <row r="76" spans="1:23" ht="12.75">
      <c r="A76" s="126"/>
      <c r="B76" s="127"/>
      <c r="C76" s="126"/>
      <c r="D76" s="126"/>
      <c r="E76" s="126"/>
      <c r="F76" s="126"/>
      <c r="G76" s="126"/>
      <c r="H76" s="126"/>
      <c r="P76" s="120"/>
      <c r="Q76" s="120"/>
      <c r="S76" s="129"/>
      <c r="T76" s="120"/>
      <c r="U76" s="121"/>
      <c r="V76" s="129"/>
      <c r="W76" s="120"/>
    </row>
    <row r="77" spans="1:23" ht="12.75">
      <c r="A77" s="126"/>
      <c r="B77" s="127"/>
      <c r="C77" s="126"/>
      <c r="D77" s="126"/>
      <c r="E77" s="126"/>
      <c r="F77" s="126"/>
      <c r="G77" s="126"/>
      <c r="H77" s="126"/>
      <c r="P77" s="120"/>
      <c r="Q77" s="120"/>
      <c r="S77" s="129"/>
      <c r="T77" s="120"/>
      <c r="U77" s="121"/>
      <c r="V77" s="129"/>
      <c r="W77" s="120"/>
    </row>
    <row r="78" spans="1:23" ht="12.75">
      <c r="A78" s="126"/>
      <c r="B78" s="127"/>
      <c r="C78" s="126"/>
      <c r="D78" s="126"/>
      <c r="E78" s="126"/>
      <c r="F78" s="126"/>
      <c r="G78" s="126"/>
      <c r="H78" s="126"/>
      <c r="P78" s="120"/>
      <c r="Q78" s="120"/>
      <c r="S78" s="129"/>
      <c r="T78" s="120"/>
      <c r="U78" s="121"/>
      <c r="V78" s="129"/>
      <c r="W78" s="120"/>
    </row>
    <row r="79" spans="1:23" ht="12.75">
      <c r="A79" s="126"/>
      <c r="B79" s="127"/>
      <c r="C79" s="126"/>
      <c r="D79" s="126"/>
      <c r="E79" s="126"/>
      <c r="F79" s="126"/>
      <c r="G79" s="126"/>
      <c r="H79" s="126"/>
      <c r="P79" s="120"/>
      <c r="Q79" s="120"/>
      <c r="S79" s="129"/>
      <c r="T79" s="120"/>
      <c r="U79" s="121"/>
      <c r="V79" s="129"/>
      <c r="W79" s="120"/>
    </row>
    <row r="80" spans="1:23" ht="12.75">
      <c r="A80" s="126"/>
      <c r="B80" s="127"/>
      <c r="C80" s="126"/>
      <c r="D80" s="126"/>
      <c r="E80" s="126"/>
      <c r="F80" s="126"/>
      <c r="G80" s="126"/>
      <c r="H80" s="126"/>
      <c r="P80" s="120"/>
      <c r="Q80" s="120"/>
      <c r="S80" s="129"/>
      <c r="T80" s="120"/>
      <c r="U80" s="121"/>
      <c r="V80" s="129"/>
      <c r="W80" s="120"/>
    </row>
  </sheetData>
  <mergeCells count="5">
    <mergeCell ref="S1:T1"/>
    <mergeCell ref="V1:W1"/>
    <mergeCell ref="A1:A2"/>
    <mergeCell ref="B1:B2"/>
    <mergeCell ref="C1:J1"/>
  </mergeCells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F52"/>
  <sheetViews>
    <sheetView zoomScale="85" zoomScaleNormal="85" workbookViewId="0" topLeftCell="A1">
      <selection activeCell="E28" sqref="E28"/>
    </sheetView>
  </sheetViews>
  <sheetFormatPr defaultColWidth="9.140625" defaultRowHeight="12.75"/>
  <cols>
    <col min="1" max="1" width="15.8515625" style="0" customWidth="1"/>
    <col min="2" max="2" width="10.57421875" style="0" customWidth="1"/>
    <col min="3" max="3" width="9.7109375" style="0" customWidth="1"/>
    <col min="4" max="4" width="9.421875" style="0" bestFit="1" customWidth="1"/>
    <col min="5" max="5" width="10.421875" style="0" customWidth="1"/>
    <col min="6" max="6" width="11.140625" style="0" bestFit="1" customWidth="1"/>
    <col min="8" max="8" width="10.57421875" style="0" customWidth="1"/>
    <col min="10" max="10" width="11.7109375" style="0" customWidth="1"/>
    <col min="11" max="11" width="13.28125" style="0" customWidth="1"/>
    <col min="12" max="12" width="10.28125" style="0" customWidth="1"/>
    <col min="15" max="15" width="13.140625" style="0" customWidth="1"/>
    <col min="16" max="16" width="12.7109375" style="0" customWidth="1"/>
  </cols>
  <sheetData>
    <row r="1" ht="13.5" thickBot="1">
      <c r="A1" t="s">
        <v>0</v>
      </c>
    </row>
    <row r="2" spans="1:22" ht="12.75">
      <c r="A2" s="22" t="s">
        <v>1</v>
      </c>
      <c r="B2" s="32">
        <v>1</v>
      </c>
      <c r="C2" s="32">
        <v>2</v>
      </c>
      <c r="D2" s="32">
        <v>3</v>
      </c>
      <c r="E2" s="149" t="s">
        <v>84</v>
      </c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3"/>
      <c r="V2" s="14"/>
    </row>
    <row r="3" spans="1:22" ht="12.75">
      <c r="A3" s="23" t="s">
        <v>2</v>
      </c>
      <c r="B3" s="11"/>
      <c r="C3" s="11"/>
      <c r="D3" s="11"/>
      <c r="E3" s="150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4"/>
    </row>
    <row r="4" spans="1:22" ht="12.75">
      <c r="A4" s="23" t="s">
        <v>79</v>
      </c>
      <c r="B4" s="11" t="s">
        <v>28</v>
      </c>
      <c r="C4" s="11" t="s">
        <v>28</v>
      </c>
      <c r="D4" s="11" t="s">
        <v>28</v>
      </c>
      <c r="E4" s="150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4"/>
    </row>
    <row r="5" spans="1:22" ht="12.75">
      <c r="A5" s="24" t="s">
        <v>23</v>
      </c>
      <c r="B5" s="18"/>
      <c r="C5" s="18"/>
      <c r="D5" s="18"/>
      <c r="E5" s="15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13"/>
      <c r="V5" s="14"/>
    </row>
    <row r="6" spans="1:22" ht="12.75">
      <c r="A6" s="23" t="s">
        <v>3</v>
      </c>
      <c r="B6" s="50"/>
      <c r="C6" s="50"/>
      <c r="D6" s="50"/>
      <c r="E6" s="15">
        <v>3.3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4"/>
    </row>
    <row r="7" spans="1:22" ht="12.75">
      <c r="A7" s="23" t="s">
        <v>4</v>
      </c>
      <c r="B7" s="51"/>
      <c r="C7" s="51"/>
      <c r="D7" s="51"/>
      <c r="E7" s="38">
        <v>10.7</v>
      </c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13"/>
      <c r="V7" s="14"/>
    </row>
    <row r="8" spans="1:22" ht="12.75">
      <c r="A8" s="23" t="s">
        <v>5</v>
      </c>
      <c r="B8" s="50"/>
      <c r="C8" s="50"/>
      <c r="D8" s="50"/>
      <c r="E8" s="15">
        <v>50.7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4"/>
    </row>
    <row r="9" spans="1:22" ht="12.75">
      <c r="A9" s="24" t="s">
        <v>22</v>
      </c>
      <c r="B9" s="18"/>
      <c r="C9" s="18"/>
      <c r="D9" s="18"/>
      <c r="E9" s="25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13"/>
      <c r="V9" s="14"/>
    </row>
    <row r="10" spans="1:22" ht="12.75">
      <c r="A10" s="23" t="s">
        <v>3</v>
      </c>
      <c r="B10" s="27" t="s">
        <v>25</v>
      </c>
      <c r="C10" s="27" t="s">
        <v>25</v>
      </c>
      <c r="D10" s="27" t="s">
        <v>25</v>
      </c>
      <c r="E10" s="42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4"/>
    </row>
    <row r="11" spans="1:22" ht="12.75">
      <c r="A11" s="23" t="s">
        <v>4</v>
      </c>
      <c r="B11" s="27" t="s">
        <v>25</v>
      </c>
      <c r="C11" s="27" t="s">
        <v>25</v>
      </c>
      <c r="D11" s="27" t="s">
        <v>25</v>
      </c>
      <c r="E11" s="42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4"/>
    </row>
    <row r="12" spans="1:22" ht="12.75">
      <c r="A12" s="23" t="s">
        <v>5</v>
      </c>
      <c r="B12" s="27" t="s">
        <v>25</v>
      </c>
      <c r="C12" s="27" t="s">
        <v>25</v>
      </c>
      <c r="D12" s="27" t="s">
        <v>25</v>
      </c>
      <c r="E12" s="42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4"/>
    </row>
    <row r="13" spans="1:22" ht="12.75">
      <c r="A13" s="24" t="s">
        <v>77</v>
      </c>
      <c r="B13" s="18"/>
      <c r="C13" s="18"/>
      <c r="D13" s="18"/>
      <c r="E13" s="25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13"/>
      <c r="V13" s="14"/>
    </row>
    <row r="14" spans="1:22" ht="12.75">
      <c r="A14" s="23" t="s">
        <v>3</v>
      </c>
      <c r="B14" s="1">
        <v>3.3</v>
      </c>
      <c r="C14" s="1">
        <v>3.3</v>
      </c>
      <c r="D14" s="1">
        <v>3.3</v>
      </c>
      <c r="E14" s="42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4"/>
    </row>
    <row r="15" spans="1:22" ht="12.75">
      <c r="A15" s="23" t="s">
        <v>4</v>
      </c>
      <c r="B15" s="5">
        <v>10.7</v>
      </c>
      <c r="C15" s="5">
        <v>10.7</v>
      </c>
      <c r="D15" s="5">
        <v>10.7</v>
      </c>
      <c r="E15" s="42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4"/>
    </row>
    <row r="16" spans="1:22" ht="12.75">
      <c r="A16" s="23" t="s">
        <v>5</v>
      </c>
      <c r="B16" s="1">
        <v>50.7</v>
      </c>
      <c r="C16" s="1">
        <v>50.7</v>
      </c>
      <c r="D16" s="1">
        <v>50.7</v>
      </c>
      <c r="E16" s="42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4"/>
    </row>
    <row r="17" spans="1:22" ht="12.75">
      <c r="A17" s="24" t="s">
        <v>76</v>
      </c>
      <c r="B17" s="18"/>
      <c r="C17" s="18"/>
      <c r="D17" s="18"/>
      <c r="E17" s="25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13"/>
      <c r="V17" s="14"/>
    </row>
    <row r="18" spans="1:22" ht="12.75">
      <c r="A18" s="23" t="s">
        <v>3</v>
      </c>
      <c r="B18" s="13">
        <v>88.6</v>
      </c>
      <c r="C18" s="13">
        <v>89.36</v>
      </c>
      <c r="D18" s="13">
        <v>90.92</v>
      </c>
      <c r="E18" s="42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4"/>
    </row>
    <row r="19" spans="1:22" ht="12.75">
      <c r="A19" s="23" t="s">
        <v>4</v>
      </c>
      <c r="B19" s="13">
        <v>89.14</v>
      </c>
      <c r="C19" s="13">
        <v>89.97</v>
      </c>
      <c r="D19" s="13">
        <v>91.39</v>
      </c>
      <c r="E19" s="42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4"/>
    </row>
    <row r="20" spans="1:22" ht="12.75">
      <c r="A20" s="23" t="s">
        <v>5</v>
      </c>
      <c r="B20" s="17">
        <v>90.06</v>
      </c>
      <c r="C20" s="13">
        <v>90.95</v>
      </c>
      <c r="D20" s="13">
        <v>92.06</v>
      </c>
      <c r="E20" s="42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4"/>
    </row>
    <row r="21" spans="1:22" ht="12.75">
      <c r="A21" s="24" t="s">
        <v>75</v>
      </c>
      <c r="B21" s="18"/>
      <c r="C21" s="18"/>
      <c r="D21" s="18"/>
      <c r="E21" s="25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13"/>
      <c r="V21" s="14"/>
    </row>
    <row r="22" spans="1:22" ht="12.75">
      <c r="A22" s="23" t="s">
        <v>3</v>
      </c>
      <c r="B22" s="1">
        <f aca="true" t="shared" si="0" ref="B22:D24">B18-B$28</f>
        <v>2.039999999999992</v>
      </c>
      <c r="C22" s="1">
        <f t="shared" si="0"/>
        <v>2.4099999999999966</v>
      </c>
      <c r="D22" s="1">
        <f t="shared" si="0"/>
        <v>1.7399999999999949</v>
      </c>
      <c r="E22" s="42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4"/>
    </row>
    <row r="23" spans="1:22" ht="12.75">
      <c r="A23" s="23" t="s">
        <v>4</v>
      </c>
      <c r="B23" s="1">
        <f t="shared" si="0"/>
        <v>2.5799999999999983</v>
      </c>
      <c r="C23" s="1">
        <f t="shared" si="0"/>
        <v>3.019999999999996</v>
      </c>
      <c r="D23" s="1">
        <f t="shared" si="0"/>
        <v>2.2099999999999937</v>
      </c>
      <c r="E23" s="42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4"/>
    </row>
    <row r="24" spans="1:22" ht="12.75">
      <c r="A24" s="23" t="s">
        <v>5</v>
      </c>
      <c r="B24" s="1">
        <f t="shared" si="0"/>
        <v>3.5</v>
      </c>
      <c r="C24" s="1">
        <f t="shared" si="0"/>
        <v>4</v>
      </c>
      <c r="D24" s="1">
        <f t="shared" si="0"/>
        <v>2.8799999999999955</v>
      </c>
      <c r="E24" s="42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4"/>
    </row>
    <row r="25" spans="1:22" ht="28.5" customHeight="1">
      <c r="A25" s="154" t="s">
        <v>80</v>
      </c>
      <c r="B25" s="155"/>
      <c r="C25" s="155"/>
      <c r="D25" s="155"/>
      <c r="E25" s="156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13"/>
      <c r="V25" s="14"/>
    </row>
    <row r="26" spans="1:22" ht="12.75">
      <c r="A26" s="23" t="s">
        <v>6</v>
      </c>
      <c r="B26" s="13"/>
      <c r="C26" s="13"/>
      <c r="D26" s="13"/>
      <c r="E26" s="42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4"/>
    </row>
    <row r="27" spans="1:22" ht="12.75">
      <c r="A27" s="23" t="s">
        <v>34</v>
      </c>
      <c r="B27" s="84" t="s">
        <v>81</v>
      </c>
      <c r="C27" s="84" t="s">
        <v>82</v>
      </c>
      <c r="D27" s="84" t="s">
        <v>83</v>
      </c>
      <c r="E27" s="42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4"/>
    </row>
    <row r="28" spans="1:22" ht="12.75">
      <c r="A28" s="23" t="s">
        <v>26</v>
      </c>
      <c r="B28" s="48">
        <v>86.56</v>
      </c>
      <c r="C28" s="48">
        <v>86.95</v>
      </c>
      <c r="D28" s="48">
        <v>89.18</v>
      </c>
      <c r="E28" s="43"/>
      <c r="F28" s="34"/>
      <c r="G28" s="34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4"/>
    </row>
    <row r="29" spans="1:22" ht="13.5" thickBot="1">
      <c r="A29" s="26" t="s">
        <v>7</v>
      </c>
      <c r="B29" s="64">
        <v>1.0756</v>
      </c>
      <c r="C29" s="39">
        <v>2.7214</v>
      </c>
      <c r="D29" s="39">
        <v>1.7066</v>
      </c>
      <c r="E29" s="44"/>
      <c r="F29" s="13"/>
      <c r="G29" s="13"/>
      <c r="H29" s="13"/>
      <c r="I29" s="13"/>
      <c r="J29" s="13"/>
      <c r="K29" s="13"/>
      <c r="L29" s="19"/>
      <c r="M29" s="13"/>
      <c r="N29" s="13"/>
      <c r="O29" s="13"/>
      <c r="P29" s="13"/>
      <c r="Q29" s="13"/>
      <c r="R29" s="13"/>
      <c r="S29" s="13"/>
      <c r="T29" s="13"/>
      <c r="U29" s="13"/>
      <c r="V29" s="14"/>
    </row>
    <row r="30" spans="1:21" ht="12.75">
      <c r="A30" s="35" t="s">
        <v>27</v>
      </c>
      <c r="B30" s="13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2:7" ht="12.75">
      <c r="B31" s="13"/>
      <c r="G31" s="1"/>
    </row>
    <row r="33" spans="10:22" ht="13.5" thickBot="1"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32" ht="13.5" thickBot="1">
      <c r="A34" s="87"/>
      <c r="B34" s="151" t="s">
        <v>12</v>
      </c>
      <c r="C34" s="152"/>
      <c r="D34" s="152"/>
      <c r="E34" s="152"/>
      <c r="F34" s="153"/>
      <c r="G34" s="151" t="s">
        <v>13</v>
      </c>
      <c r="H34" s="152"/>
      <c r="I34" s="152"/>
      <c r="J34" s="152"/>
      <c r="K34" s="152"/>
      <c r="L34" s="151" t="s">
        <v>14</v>
      </c>
      <c r="M34" s="152"/>
      <c r="N34" s="152"/>
      <c r="O34" s="152"/>
      <c r="P34" s="153"/>
      <c r="Q34" s="28"/>
      <c r="R34" s="88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"/>
    </row>
    <row r="35" spans="1:32" ht="29.25" customHeight="1" thickTop="1">
      <c r="A35" s="89" t="s">
        <v>10</v>
      </c>
      <c r="B35" s="79" t="s">
        <v>11</v>
      </c>
      <c r="C35" s="90" t="s">
        <v>78</v>
      </c>
      <c r="D35" s="80" t="s">
        <v>28</v>
      </c>
      <c r="E35" s="91" t="s">
        <v>87</v>
      </c>
      <c r="F35" s="92" t="s">
        <v>88</v>
      </c>
      <c r="G35" s="81" t="s">
        <v>11</v>
      </c>
      <c r="H35" s="90" t="s">
        <v>78</v>
      </c>
      <c r="I35" s="80" t="s">
        <v>28</v>
      </c>
      <c r="J35" s="91" t="s">
        <v>87</v>
      </c>
      <c r="K35" s="92" t="s">
        <v>88</v>
      </c>
      <c r="L35" s="81" t="s">
        <v>11</v>
      </c>
      <c r="M35" s="90" t="s">
        <v>78</v>
      </c>
      <c r="N35" s="80" t="s">
        <v>28</v>
      </c>
      <c r="O35" s="91" t="s">
        <v>87</v>
      </c>
      <c r="P35" s="92" t="s">
        <v>88</v>
      </c>
      <c r="Q35" s="28"/>
      <c r="R35" s="93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2.75">
      <c r="A36" s="94">
        <v>1.6</v>
      </c>
      <c r="B36" s="95"/>
      <c r="C36" s="96">
        <v>88.33</v>
      </c>
      <c r="D36" s="96">
        <v>88.281</v>
      </c>
      <c r="E36" s="97"/>
      <c r="F36" s="98"/>
      <c r="G36" s="99"/>
      <c r="H36" s="100">
        <v>89.063</v>
      </c>
      <c r="I36" s="100">
        <v>89.082</v>
      </c>
      <c r="J36" s="100"/>
      <c r="K36" s="82"/>
      <c r="L36" s="99"/>
      <c r="M36" s="100">
        <v>90.71</v>
      </c>
      <c r="N36" s="100">
        <v>90.722</v>
      </c>
      <c r="O36" s="100"/>
      <c r="P36" s="101"/>
      <c r="Q36" s="28"/>
      <c r="R36" s="102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"/>
    </row>
    <row r="37" spans="1:32" ht="12.75">
      <c r="A37" s="94">
        <v>3.3</v>
      </c>
      <c r="B37" s="95">
        <v>88.6</v>
      </c>
      <c r="C37" s="96">
        <v>88.602</v>
      </c>
      <c r="D37" s="96">
        <v>88.598</v>
      </c>
      <c r="E37" s="96">
        <f aca="true" t="shared" si="1" ref="E37:F39">B37-C37</f>
        <v>-0.0020000000000095497</v>
      </c>
      <c r="F37" s="98">
        <f t="shared" si="1"/>
        <v>0.0040000000000048885</v>
      </c>
      <c r="G37" s="99">
        <v>89.36</v>
      </c>
      <c r="H37" s="100">
        <v>89.367</v>
      </c>
      <c r="I37" s="100">
        <v>89.364</v>
      </c>
      <c r="J37" s="100">
        <f aca="true" t="shared" si="2" ref="J37:K39">G37-H37</f>
        <v>-0.007000000000005002</v>
      </c>
      <c r="K37" s="82">
        <f t="shared" si="2"/>
        <v>0.0030000000000001137</v>
      </c>
      <c r="L37" s="99">
        <v>90.92</v>
      </c>
      <c r="M37" s="100">
        <v>90.928</v>
      </c>
      <c r="N37" s="100">
        <v>90.92</v>
      </c>
      <c r="O37" s="100">
        <f aca="true" t="shared" si="3" ref="O37:P39">L37-M37</f>
        <v>-0.007999999999995566</v>
      </c>
      <c r="P37" s="101">
        <f t="shared" si="3"/>
        <v>0.007999999999995566</v>
      </c>
      <c r="Q37" s="28"/>
      <c r="R37" s="102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"/>
    </row>
    <row r="38" spans="1:32" ht="12.75">
      <c r="A38" s="94">
        <v>10.7</v>
      </c>
      <c r="B38" s="95">
        <v>89.14</v>
      </c>
      <c r="C38" s="96">
        <v>89.136</v>
      </c>
      <c r="D38" s="96">
        <v>89.166</v>
      </c>
      <c r="E38" s="96">
        <f t="shared" si="1"/>
        <v>0.0040000000000048885</v>
      </c>
      <c r="F38" s="98">
        <f t="shared" si="1"/>
        <v>-0.030000000000001137</v>
      </c>
      <c r="G38" s="99">
        <v>89.97</v>
      </c>
      <c r="H38" s="100">
        <v>89.955</v>
      </c>
      <c r="I38" s="100">
        <v>89.906</v>
      </c>
      <c r="J38" s="100">
        <f t="shared" si="2"/>
        <v>0.015000000000000568</v>
      </c>
      <c r="K38" s="82">
        <f t="shared" si="2"/>
        <v>0.04899999999999238</v>
      </c>
      <c r="L38" s="99">
        <v>91.37</v>
      </c>
      <c r="M38" s="100">
        <v>91.351</v>
      </c>
      <c r="N38" s="100">
        <v>91.327</v>
      </c>
      <c r="O38" s="100">
        <f t="shared" si="3"/>
        <v>0.019000000000005457</v>
      </c>
      <c r="P38" s="101">
        <f t="shared" si="3"/>
        <v>0.02400000000000091</v>
      </c>
      <c r="Q38" s="28"/>
      <c r="R38" s="102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"/>
    </row>
    <row r="39" spans="1:32" ht="12.75">
      <c r="A39" s="94">
        <v>50.7</v>
      </c>
      <c r="B39" s="95">
        <v>90.06</v>
      </c>
      <c r="C39" s="96">
        <v>90.062</v>
      </c>
      <c r="D39" s="96">
        <v>90.061</v>
      </c>
      <c r="E39" s="96">
        <f t="shared" si="1"/>
        <v>-0.001999999999995339</v>
      </c>
      <c r="F39" s="98">
        <f t="shared" si="1"/>
        <v>0.000999999999990564</v>
      </c>
      <c r="G39" s="99">
        <v>90.95</v>
      </c>
      <c r="H39" s="100">
        <v>90.959</v>
      </c>
      <c r="I39" s="100">
        <v>90.944</v>
      </c>
      <c r="J39" s="100">
        <f t="shared" si="2"/>
        <v>-0.009000000000000341</v>
      </c>
      <c r="K39" s="82">
        <f t="shared" si="2"/>
        <v>0.015000000000000568</v>
      </c>
      <c r="L39" s="99">
        <v>92.06</v>
      </c>
      <c r="M39" s="100">
        <v>92.071</v>
      </c>
      <c r="N39" s="100">
        <v>92.056</v>
      </c>
      <c r="O39" s="100">
        <f t="shared" si="3"/>
        <v>-0.01099999999999568</v>
      </c>
      <c r="P39" s="101">
        <f t="shared" si="3"/>
        <v>0.015000000000000568</v>
      </c>
      <c r="Q39" s="28"/>
      <c r="R39" s="102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"/>
    </row>
    <row r="40" spans="1:32" ht="13.5" thickBot="1">
      <c r="A40" s="103">
        <v>110</v>
      </c>
      <c r="B40" s="104"/>
      <c r="C40" s="105">
        <v>90.641</v>
      </c>
      <c r="D40" s="105">
        <v>90.678</v>
      </c>
      <c r="E40" s="106"/>
      <c r="F40" s="107"/>
      <c r="G40" s="108"/>
      <c r="H40" s="109">
        <v>91.577</v>
      </c>
      <c r="I40" s="109">
        <v>91.718</v>
      </c>
      <c r="J40" s="109"/>
      <c r="K40" s="83"/>
      <c r="L40" s="108"/>
      <c r="M40" s="109">
        <v>92.515</v>
      </c>
      <c r="N40" s="109">
        <v>92.455</v>
      </c>
      <c r="O40" s="109"/>
      <c r="P40" s="110"/>
      <c r="Q40" s="28"/>
      <c r="R40" s="102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"/>
    </row>
    <row r="41" spans="1:22" ht="12.75">
      <c r="A41" s="72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7"/>
      <c r="T41" s="17"/>
      <c r="U41" s="17"/>
      <c r="V41" s="1"/>
    </row>
    <row r="42" spans="1:22" ht="12.75">
      <c r="A42" s="1"/>
      <c r="B42" s="16"/>
      <c r="C42" s="16"/>
      <c r="D42" s="16"/>
      <c r="F42" s="16"/>
      <c r="G42" s="16"/>
      <c r="H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2.75">
      <c r="A43" s="1"/>
      <c r="B43" s="1"/>
      <c r="C43" s="1"/>
      <c r="D43" s="1"/>
      <c r="F43" s="1"/>
      <c r="G43" s="1"/>
      <c r="H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"/>
    </row>
    <row r="44" spans="1:22" ht="12.75">
      <c r="A44" s="13"/>
      <c r="B44" s="13"/>
      <c r="C44" s="21"/>
      <c r="D44" s="21"/>
      <c r="F44" s="21"/>
      <c r="G44" s="21"/>
      <c r="H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"/>
    </row>
    <row r="45" spans="1:22" ht="12.75">
      <c r="A45" s="13"/>
      <c r="B45" s="13"/>
      <c r="C45" s="5"/>
      <c r="D45" s="21"/>
      <c r="F45" s="21"/>
      <c r="G45" s="21"/>
      <c r="H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"/>
    </row>
    <row r="46" spans="1:22" ht="12.75">
      <c r="A46" s="13"/>
      <c r="B46" s="13"/>
      <c r="C46" s="5"/>
      <c r="D46" s="21"/>
      <c r="F46" s="21"/>
      <c r="G46" s="21"/>
      <c r="H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"/>
    </row>
    <row r="47" spans="1:22" ht="12.75">
      <c r="A47" s="13"/>
      <c r="B47" s="13"/>
      <c r="C47" s="5"/>
      <c r="D47" s="21"/>
      <c r="F47" s="21"/>
      <c r="G47" s="21"/>
      <c r="H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"/>
    </row>
    <row r="48" spans="1:22" ht="12.75">
      <c r="A48" s="13"/>
      <c r="B48" s="13"/>
      <c r="C48" s="5"/>
      <c r="D48" s="21"/>
      <c r="E48" s="21"/>
      <c r="F48" s="21"/>
      <c r="G48" s="2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0:22" ht="12.75"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0:22" ht="12.75"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0:22" ht="12.75"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</sheetData>
  <mergeCells count="5">
    <mergeCell ref="E2:E5"/>
    <mergeCell ref="B34:F34"/>
    <mergeCell ref="G34:K34"/>
    <mergeCell ref="L34:P34"/>
    <mergeCell ref="A25:E25"/>
  </mergeCells>
  <printOptions/>
  <pageMargins left="0.75" right="0.75" top="1" bottom="1" header="0.5" footer="0.5"/>
  <pageSetup horizontalDpi="200" verticalDpi="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N1:AL97"/>
  <sheetViews>
    <sheetView zoomScale="85" zoomScaleNormal="85" workbookViewId="0" topLeftCell="A1">
      <selection activeCell="L41" sqref="L41"/>
    </sheetView>
  </sheetViews>
  <sheetFormatPr defaultColWidth="9.140625" defaultRowHeight="12.75"/>
  <cols>
    <col min="14" max="14" width="15.421875" style="0" bestFit="1" customWidth="1"/>
    <col min="21" max="21" width="18.28125" style="0" customWidth="1"/>
  </cols>
  <sheetData>
    <row r="1" spans="14:24" ht="13.5" thickBot="1">
      <c r="N1" s="6" t="s">
        <v>16</v>
      </c>
      <c r="O1" s="6" t="s">
        <v>85</v>
      </c>
      <c r="T1" s="52"/>
      <c r="U1" s="53" t="s">
        <v>16</v>
      </c>
      <c r="V1" s="53" t="s">
        <v>86</v>
      </c>
      <c r="W1" s="52"/>
      <c r="X1" s="52"/>
    </row>
    <row r="2" spans="14:34" ht="12.75">
      <c r="N2" s="31" t="s">
        <v>15</v>
      </c>
      <c r="O2" s="32">
        <v>1</v>
      </c>
      <c r="P2" s="32">
        <v>2</v>
      </c>
      <c r="Q2" s="33">
        <v>3</v>
      </c>
      <c r="R2" s="30"/>
      <c r="S2" s="30"/>
      <c r="T2" s="54"/>
      <c r="U2" s="55" t="s">
        <v>15</v>
      </c>
      <c r="V2" s="56">
        <v>1</v>
      </c>
      <c r="W2" s="56">
        <v>2</v>
      </c>
      <c r="X2" s="57">
        <v>3</v>
      </c>
      <c r="Y2" s="30"/>
      <c r="Z2" s="30"/>
      <c r="AA2" s="30"/>
      <c r="AB2" s="30"/>
      <c r="AC2" s="30"/>
      <c r="AD2" s="30"/>
      <c r="AE2" s="30"/>
      <c r="AF2" s="30"/>
      <c r="AG2" s="30"/>
      <c r="AH2" s="1"/>
    </row>
    <row r="3" spans="14:34" ht="12.75">
      <c r="N3" s="9">
        <v>1.6</v>
      </c>
      <c r="O3" s="1">
        <v>88.281</v>
      </c>
      <c r="P3" s="1">
        <v>89.082</v>
      </c>
      <c r="Q3" s="10">
        <v>90.722</v>
      </c>
      <c r="R3" s="11"/>
      <c r="S3" s="11"/>
      <c r="T3" s="58"/>
      <c r="U3" s="62">
        <v>1.6</v>
      </c>
      <c r="V3" s="58">
        <f>O3-Summary_Tables!B$28</f>
        <v>1.7210000000000036</v>
      </c>
      <c r="W3" s="58">
        <f>P3-Summary_Tables!C$28</f>
        <v>2.131999999999991</v>
      </c>
      <c r="X3" s="59">
        <f>Q3-Summary_Tables!D$28</f>
        <v>1.5419999999999874</v>
      </c>
      <c r="Y3" s="11"/>
      <c r="Z3" s="11"/>
      <c r="AA3" s="11"/>
      <c r="AB3" s="11"/>
      <c r="AC3" s="11"/>
      <c r="AD3" s="11"/>
      <c r="AE3" s="11"/>
      <c r="AF3" s="11"/>
      <c r="AG3" s="11"/>
      <c r="AH3" s="1"/>
    </row>
    <row r="4" spans="14:34" ht="12.75">
      <c r="N4" s="9">
        <v>2</v>
      </c>
      <c r="O4" s="1">
        <v>88.361</v>
      </c>
      <c r="P4" s="1">
        <v>89.164</v>
      </c>
      <c r="Q4" s="10">
        <v>90.779</v>
      </c>
      <c r="R4" s="11"/>
      <c r="S4" s="11"/>
      <c r="T4" s="58"/>
      <c r="U4" s="62">
        <v>2</v>
      </c>
      <c r="V4" s="58">
        <f>O4-Summary_Tables!B$28</f>
        <v>1.801000000000002</v>
      </c>
      <c r="W4" s="58">
        <f>P4-Summary_Tables!C$28</f>
        <v>2.2139999999999986</v>
      </c>
      <c r="X4" s="59">
        <f>Q4-Summary_Tables!D$28</f>
        <v>1.5989999999999895</v>
      </c>
      <c r="Y4" s="11"/>
      <c r="Z4" s="11"/>
      <c r="AA4" s="11"/>
      <c r="AB4" s="11"/>
      <c r="AC4" s="11"/>
      <c r="AD4" s="11"/>
      <c r="AE4" s="11"/>
      <c r="AF4" s="11"/>
      <c r="AG4" s="11"/>
      <c r="AH4" s="1"/>
    </row>
    <row r="5" spans="14:34" ht="12.75">
      <c r="N5" s="9">
        <v>2.5</v>
      </c>
      <c r="O5" s="1">
        <v>88.465</v>
      </c>
      <c r="P5" s="1">
        <v>89.25</v>
      </c>
      <c r="Q5" s="10">
        <v>90.84</v>
      </c>
      <c r="R5" s="11"/>
      <c r="S5" s="11"/>
      <c r="T5" s="58"/>
      <c r="U5" s="62">
        <v>2.5</v>
      </c>
      <c r="V5" s="58">
        <f>O5-Summary_Tables!B$28</f>
        <v>1.9050000000000011</v>
      </c>
      <c r="W5" s="58">
        <f>P5-Summary_Tables!C$28</f>
        <v>2.299999999999997</v>
      </c>
      <c r="X5" s="59">
        <f>Q5-Summary_Tables!D$28</f>
        <v>1.6599999999999966</v>
      </c>
      <c r="Y5" s="11"/>
      <c r="Z5" s="11"/>
      <c r="AA5" s="11"/>
      <c r="AB5" s="11"/>
      <c r="AC5" s="11"/>
      <c r="AD5" s="11"/>
      <c r="AE5" s="11"/>
      <c r="AF5" s="11"/>
      <c r="AG5" s="11"/>
      <c r="AH5" s="1"/>
    </row>
    <row r="6" spans="14:34" ht="12.75">
      <c r="N6" s="9">
        <v>3.3</v>
      </c>
      <c r="O6" s="1">
        <v>88.598</v>
      </c>
      <c r="P6" s="1">
        <v>89.364</v>
      </c>
      <c r="Q6" s="10">
        <v>90.92</v>
      </c>
      <c r="R6" s="11"/>
      <c r="S6" s="11"/>
      <c r="T6" s="58"/>
      <c r="U6" s="62">
        <v>3.3</v>
      </c>
      <c r="V6" s="58">
        <f>O6-Summary_Tables!B$28</f>
        <v>2.0379999999999967</v>
      </c>
      <c r="W6" s="58">
        <f>P6-Summary_Tables!C$28</f>
        <v>2.4140000000000015</v>
      </c>
      <c r="X6" s="59">
        <f>Q6-Summary_Tables!D$28</f>
        <v>1.7399999999999949</v>
      </c>
      <c r="Y6" s="11"/>
      <c r="Z6" s="11"/>
      <c r="AA6" s="11"/>
      <c r="AB6" s="11"/>
      <c r="AC6" s="11"/>
      <c r="AD6" s="11"/>
      <c r="AE6" s="11"/>
      <c r="AF6" s="11"/>
      <c r="AG6" s="11"/>
      <c r="AH6" s="1"/>
    </row>
    <row r="7" spans="14:34" ht="12.75">
      <c r="N7" s="9">
        <v>3.5</v>
      </c>
      <c r="O7" s="1">
        <v>88.628</v>
      </c>
      <c r="P7" s="1">
        <v>89.388</v>
      </c>
      <c r="Q7" s="10">
        <v>90.938</v>
      </c>
      <c r="R7" s="11"/>
      <c r="S7" s="11"/>
      <c r="T7" s="58"/>
      <c r="U7" s="62">
        <v>3.5</v>
      </c>
      <c r="V7" s="58">
        <f>O7-Summary_Tables!B$28</f>
        <v>2.067999999999998</v>
      </c>
      <c r="W7" s="58">
        <f>P7-Summary_Tables!C$28</f>
        <v>2.4380000000000024</v>
      </c>
      <c r="X7" s="59">
        <f>Q7-Summary_Tables!D$28</f>
        <v>1.7579999999999956</v>
      </c>
      <c r="Y7" s="11"/>
      <c r="Z7" s="11"/>
      <c r="AA7" s="11"/>
      <c r="AB7" s="11"/>
      <c r="AC7" s="11"/>
      <c r="AD7" s="11"/>
      <c r="AE7" s="11"/>
      <c r="AF7" s="11"/>
      <c r="AG7" s="11"/>
      <c r="AH7" s="1"/>
    </row>
    <row r="8" spans="14:34" ht="12.75">
      <c r="N8" s="9">
        <v>3.93</v>
      </c>
      <c r="O8" s="1">
        <v>88.682</v>
      </c>
      <c r="P8" s="1">
        <v>89.435</v>
      </c>
      <c r="Q8" s="10">
        <v>90.973</v>
      </c>
      <c r="R8" s="11"/>
      <c r="S8" s="11"/>
      <c r="T8" s="58"/>
      <c r="U8" s="62">
        <v>3.93</v>
      </c>
      <c r="V8" s="58">
        <f>O8-Summary_Tables!B$28</f>
        <v>2.122</v>
      </c>
      <c r="W8" s="58">
        <f>P8-Summary_Tables!C$28</f>
        <v>2.4849999999999994</v>
      </c>
      <c r="X8" s="59">
        <f>Q8-Summary_Tables!D$28</f>
        <v>1.7929999999999922</v>
      </c>
      <c r="Y8" s="11"/>
      <c r="Z8" s="11"/>
      <c r="AA8" s="11"/>
      <c r="AB8" s="11"/>
      <c r="AC8" s="11"/>
      <c r="AD8" s="11"/>
      <c r="AE8" s="11"/>
      <c r="AF8" s="11"/>
      <c r="AG8" s="11"/>
      <c r="AH8" s="1"/>
    </row>
    <row r="9" spans="14:34" ht="12.75">
      <c r="N9" s="9">
        <v>4.5</v>
      </c>
      <c r="O9" s="1">
        <v>88.747</v>
      </c>
      <c r="P9" s="1">
        <v>89.492</v>
      </c>
      <c r="Q9" s="10">
        <v>91.015</v>
      </c>
      <c r="R9" s="11"/>
      <c r="S9" s="11"/>
      <c r="T9" s="58"/>
      <c r="U9" s="62">
        <v>4.5</v>
      </c>
      <c r="V9" s="58">
        <f>O9-Summary_Tables!B$28</f>
        <v>2.1869999999999976</v>
      </c>
      <c r="W9" s="58">
        <f>P9-Summary_Tables!C$28</f>
        <v>2.5420000000000016</v>
      </c>
      <c r="X9" s="59">
        <f>Q9-Summary_Tables!D$28</f>
        <v>1.8349999999999937</v>
      </c>
      <c r="Y9" s="11"/>
      <c r="Z9" s="11"/>
      <c r="AA9" s="11"/>
      <c r="AB9" s="11"/>
      <c r="AC9" s="11"/>
      <c r="AD9" s="11"/>
      <c r="AE9" s="11"/>
      <c r="AF9" s="11"/>
      <c r="AG9" s="11"/>
      <c r="AH9" s="1"/>
    </row>
    <row r="10" spans="14:34" ht="12.75">
      <c r="N10" s="9">
        <v>5</v>
      </c>
      <c r="O10" s="1">
        <v>88.794</v>
      </c>
      <c r="P10" s="1">
        <v>89.538</v>
      </c>
      <c r="Q10" s="10">
        <v>91.049</v>
      </c>
      <c r="R10" s="11"/>
      <c r="S10" s="11"/>
      <c r="T10" s="58"/>
      <c r="U10" s="62">
        <v>5</v>
      </c>
      <c r="V10" s="58">
        <f>O10-Summary_Tables!B$28</f>
        <v>2.2339999999999947</v>
      </c>
      <c r="W10" s="58">
        <f>P10-Summary_Tables!C$28</f>
        <v>2.587999999999994</v>
      </c>
      <c r="X10" s="59">
        <f>Q10-Summary_Tables!D$28</f>
        <v>1.8689999999999998</v>
      </c>
      <c r="Y10" s="11"/>
      <c r="Z10" s="11"/>
      <c r="AA10" s="11"/>
      <c r="AB10" s="11"/>
      <c r="AC10" s="11"/>
      <c r="AD10" s="11"/>
      <c r="AE10" s="11"/>
      <c r="AF10" s="11"/>
      <c r="AG10" s="11"/>
      <c r="AH10" s="1"/>
    </row>
    <row r="11" spans="14:34" ht="12.75">
      <c r="N11" s="9">
        <v>6</v>
      </c>
      <c r="O11" s="1">
        <v>88.878</v>
      </c>
      <c r="P11" s="1">
        <v>89.62</v>
      </c>
      <c r="Q11" s="10">
        <v>91.108</v>
      </c>
      <c r="R11" s="11"/>
      <c r="S11" s="11"/>
      <c r="T11" s="58"/>
      <c r="U11" s="62">
        <v>6</v>
      </c>
      <c r="V11" s="58">
        <f>O11-Summary_Tables!B$28</f>
        <v>2.317999999999998</v>
      </c>
      <c r="W11" s="58">
        <f>P11-Summary_Tables!C$28</f>
        <v>2.6700000000000017</v>
      </c>
      <c r="X11" s="59">
        <f>Q11-Summary_Tables!D$28</f>
        <v>1.9279999999999973</v>
      </c>
      <c r="Y11" s="11"/>
      <c r="Z11" s="11"/>
      <c r="AA11" s="11"/>
      <c r="AB11" s="11"/>
      <c r="AC11" s="11"/>
      <c r="AD11" s="11"/>
      <c r="AE11" s="11"/>
      <c r="AF11" s="11"/>
      <c r="AG11" s="11"/>
      <c r="AH11" s="1"/>
    </row>
    <row r="12" spans="14:34" ht="12.75">
      <c r="N12" s="9">
        <v>7</v>
      </c>
      <c r="O12" s="1">
        <v>88.952</v>
      </c>
      <c r="P12" s="1">
        <v>89.692</v>
      </c>
      <c r="Q12" s="10">
        <v>91.161</v>
      </c>
      <c r="R12" s="11"/>
      <c r="S12" s="11"/>
      <c r="T12" s="58"/>
      <c r="U12" s="62">
        <v>7</v>
      </c>
      <c r="V12" s="58">
        <f>O12-Summary_Tables!B$28</f>
        <v>2.391999999999996</v>
      </c>
      <c r="W12" s="58">
        <f>P12-Summary_Tables!C$28</f>
        <v>2.7419999999999902</v>
      </c>
      <c r="X12" s="59">
        <f>Q12-Summary_Tables!D$28</f>
        <v>1.9809999999999945</v>
      </c>
      <c r="Y12" s="11"/>
      <c r="Z12" s="11"/>
      <c r="AA12" s="11"/>
      <c r="AB12" s="11"/>
      <c r="AC12" s="11"/>
      <c r="AD12" s="11"/>
      <c r="AE12" s="11"/>
      <c r="AF12" s="11"/>
      <c r="AG12" s="11"/>
      <c r="AH12" s="1"/>
    </row>
    <row r="13" spans="14:34" ht="12.75">
      <c r="N13" s="9">
        <v>8</v>
      </c>
      <c r="O13" s="1">
        <v>89.018</v>
      </c>
      <c r="P13" s="1">
        <v>89.757</v>
      </c>
      <c r="Q13" s="10">
        <v>91.208</v>
      </c>
      <c r="R13" s="11"/>
      <c r="S13" s="11"/>
      <c r="T13" s="58"/>
      <c r="U13" s="62">
        <v>8</v>
      </c>
      <c r="V13" s="58">
        <f>O13-Summary_Tables!B$28</f>
        <v>2.4579999999999984</v>
      </c>
      <c r="W13" s="58">
        <f>P13-Summary_Tables!C$28</f>
        <v>2.807000000000002</v>
      </c>
      <c r="X13" s="59">
        <f>Q13-Summary_Tables!D$28</f>
        <v>2.0279999999999916</v>
      </c>
      <c r="Y13" s="11"/>
      <c r="Z13" s="11"/>
      <c r="AA13" s="11"/>
      <c r="AB13" s="11"/>
      <c r="AC13" s="11"/>
      <c r="AD13" s="11"/>
      <c r="AE13" s="11"/>
      <c r="AF13" s="11"/>
      <c r="AG13" s="11"/>
      <c r="AH13" s="1"/>
    </row>
    <row r="14" spans="14:34" ht="12.75">
      <c r="N14" s="9">
        <v>9</v>
      </c>
      <c r="O14" s="1">
        <v>89.077</v>
      </c>
      <c r="P14" s="1">
        <v>89.817</v>
      </c>
      <c r="Q14" s="10">
        <v>91.252</v>
      </c>
      <c r="R14" s="11"/>
      <c r="S14" s="11"/>
      <c r="T14" s="58"/>
      <c r="U14" s="62">
        <v>9</v>
      </c>
      <c r="V14" s="58">
        <f>O14-Summary_Tables!B$28</f>
        <v>2.516999999999996</v>
      </c>
      <c r="W14" s="58">
        <f>P14-Summary_Tables!C$28</f>
        <v>2.8669999999999902</v>
      </c>
      <c r="X14" s="59">
        <f>Q14-Summary_Tables!D$28</f>
        <v>2.0719999999999885</v>
      </c>
      <c r="Y14" s="11"/>
      <c r="Z14" s="11"/>
      <c r="AA14" s="11"/>
      <c r="AB14" s="11"/>
      <c r="AC14" s="11"/>
      <c r="AD14" s="11"/>
      <c r="AE14" s="11"/>
      <c r="AF14" s="11"/>
      <c r="AG14" s="11"/>
      <c r="AH14" s="1"/>
    </row>
    <row r="15" spans="14:34" ht="12.75">
      <c r="N15" s="9">
        <v>10.7</v>
      </c>
      <c r="O15" s="1">
        <v>89.166</v>
      </c>
      <c r="P15" s="1">
        <v>89.906</v>
      </c>
      <c r="Q15" s="10">
        <v>91.327</v>
      </c>
      <c r="R15" s="11"/>
      <c r="S15" s="11"/>
      <c r="T15" s="58"/>
      <c r="U15" s="62">
        <v>10.7</v>
      </c>
      <c r="V15" s="58">
        <f>O15-Summary_Tables!B$28</f>
        <v>2.6059999999999945</v>
      </c>
      <c r="W15" s="58">
        <f>P15-Summary_Tables!C$28</f>
        <v>2.956000000000003</v>
      </c>
      <c r="X15" s="59">
        <f>Q15-Summary_Tables!D$28</f>
        <v>2.1469999999999914</v>
      </c>
      <c r="Y15" s="11"/>
      <c r="Z15" s="11"/>
      <c r="AA15" s="11"/>
      <c r="AB15" s="11"/>
      <c r="AC15" s="11"/>
      <c r="AD15" s="11"/>
      <c r="AE15" s="11"/>
      <c r="AF15" s="11"/>
      <c r="AG15" s="11"/>
      <c r="AH15" s="1"/>
    </row>
    <row r="16" spans="14:34" ht="12.75">
      <c r="N16" s="9">
        <v>13</v>
      </c>
      <c r="O16" s="1">
        <v>89.267</v>
      </c>
      <c r="P16" s="1">
        <v>90.014</v>
      </c>
      <c r="Q16" s="10">
        <v>91.412</v>
      </c>
      <c r="R16" s="11"/>
      <c r="S16" s="11"/>
      <c r="T16" s="58"/>
      <c r="U16" s="62">
        <v>13</v>
      </c>
      <c r="V16" s="58">
        <f>O16-Summary_Tables!B$28</f>
        <v>2.7069999999999936</v>
      </c>
      <c r="W16" s="58">
        <f>P16-Summary_Tables!C$28</f>
        <v>3.063999999999993</v>
      </c>
      <c r="X16" s="59">
        <f>Q16-Summary_Tables!D$28</f>
        <v>2.2319999999999993</v>
      </c>
      <c r="Y16" s="11"/>
      <c r="Z16" s="11"/>
      <c r="AA16" s="11"/>
      <c r="AB16" s="11"/>
      <c r="AC16" s="11"/>
      <c r="AD16" s="11"/>
      <c r="AE16" s="11"/>
      <c r="AF16" s="11"/>
      <c r="AG16" s="11"/>
      <c r="AH16" s="1"/>
    </row>
    <row r="17" spans="14:34" ht="12.75">
      <c r="N17" s="9">
        <v>15.6</v>
      </c>
      <c r="O17" s="1">
        <v>89.354</v>
      </c>
      <c r="P17" s="1">
        <v>90.12</v>
      </c>
      <c r="Q17" s="10">
        <v>91.494</v>
      </c>
      <c r="R17" s="11"/>
      <c r="S17" s="11"/>
      <c r="T17" s="58"/>
      <c r="U17" s="62">
        <v>15.6</v>
      </c>
      <c r="V17" s="58">
        <f>O17-Summary_Tables!B$28</f>
        <v>2.793999999999997</v>
      </c>
      <c r="W17" s="58">
        <f>P17-Summary_Tables!C$28</f>
        <v>3.1700000000000017</v>
      </c>
      <c r="X17" s="59">
        <f>Q17-Summary_Tables!D$28</f>
        <v>2.313999999999993</v>
      </c>
      <c r="Y17" s="11"/>
      <c r="Z17" s="11"/>
      <c r="AA17" s="11"/>
      <c r="AB17" s="11"/>
      <c r="AC17" s="11"/>
      <c r="AD17" s="11"/>
      <c r="AE17" s="11"/>
      <c r="AF17" s="11"/>
      <c r="AG17" s="11"/>
      <c r="AH17" s="1"/>
    </row>
    <row r="18" spans="14:34" ht="12.75">
      <c r="N18" s="9">
        <v>18</v>
      </c>
      <c r="O18" s="1">
        <v>89.427</v>
      </c>
      <c r="P18" s="1">
        <v>90.206</v>
      </c>
      <c r="Q18" s="10">
        <v>91.553</v>
      </c>
      <c r="R18" s="11"/>
      <c r="S18" s="11"/>
      <c r="T18" s="58"/>
      <c r="U18" s="62">
        <v>18</v>
      </c>
      <c r="V18" s="58">
        <f>O18-Summary_Tables!B$28</f>
        <v>2.8670000000000044</v>
      </c>
      <c r="W18" s="58">
        <f>P18-Summary_Tables!C$28</f>
        <v>3.2560000000000002</v>
      </c>
      <c r="X18" s="59">
        <f>Q18-Summary_Tables!D$28</f>
        <v>2.3729999999999905</v>
      </c>
      <c r="Y18" s="11"/>
      <c r="Z18" s="11"/>
      <c r="AA18" s="11"/>
      <c r="AB18" s="11"/>
      <c r="AC18" s="11"/>
      <c r="AD18" s="11"/>
      <c r="AE18" s="11"/>
      <c r="AF18" s="11"/>
      <c r="AG18" s="11"/>
      <c r="AH18" s="1"/>
    </row>
    <row r="19" spans="14:34" ht="12.75">
      <c r="N19" s="9">
        <v>21</v>
      </c>
      <c r="O19" s="1">
        <v>89.509</v>
      </c>
      <c r="P19" s="1">
        <v>90.301</v>
      </c>
      <c r="Q19" s="10">
        <v>91.612</v>
      </c>
      <c r="R19" s="11"/>
      <c r="S19" s="11"/>
      <c r="T19" s="58"/>
      <c r="U19" s="62">
        <v>21</v>
      </c>
      <c r="V19" s="58">
        <f>O19-Summary_Tables!B$28</f>
        <v>2.948999999999998</v>
      </c>
      <c r="W19" s="58">
        <f>P19-Summary_Tables!C$28</f>
        <v>3.350999999999999</v>
      </c>
      <c r="X19" s="59">
        <f>Q19-Summary_Tables!D$28</f>
        <v>2.431999999999988</v>
      </c>
      <c r="Y19" s="11"/>
      <c r="Z19" s="11"/>
      <c r="AA19" s="11"/>
      <c r="AB19" s="11"/>
      <c r="AC19" s="11"/>
      <c r="AD19" s="11"/>
      <c r="AE19" s="11"/>
      <c r="AF19" s="11"/>
      <c r="AG19" s="11"/>
      <c r="AH19" s="1"/>
    </row>
    <row r="20" spans="14:34" ht="12.75">
      <c r="N20" s="9">
        <v>24</v>
      </c>
      <c r="O20" s="1">
        <v>89.583</v>
      </c>
      <c r="P20" s="1">
        <v>90.389</v>
      </c>
      <c r="Q20" s="10">
        <v>91.666</v>
      </c>
      <c r="R20" s="11"/>
      <c r="S20" s="11"/>
      <c r="T20" s="58"/>
      <c r="U20" s="62">
        <v>24</v>
      </c>
      <c r="V20" s="58">
        <f>O20-Summary_Tables!B$28</f>
        <v>3.022999999999996</v>
      </c>
      <c r="W20" s="58">
        <f>P20-Summary_Tables!C$28</f>
        <v>3.438999999999993</v>
      </c>
      <c r="X20" s="59">
        <f>Q20-Summary_Tables!D$28</f>
        <v>2.48599999999999</v>
      </c>
      <c r="Y20" s="11"/>
      <c r="Z20" s="11"/>
      <c r="AA20" s="11"/>
      <c r="AB20" s="11"/>
      <c r="AC20" s="11"/>
      <c r="AD20" s="11"/>
      <c r="AE20" s="11"/>
      <c r="AF20" s="11"/>
      <c r="AG20" s="11"/>
      <c r="AH20" s="1"/>
    </row>
    <row r="21" spans="14:34" ht="12.75">
      <c r="N21" s="9">
        <v>27</v>
      </c>
      <c r="O21" s="1">
        <v>89.651</v>
      </c>
      <c r="P21" s="1">
        <v>90.468</v>
      </c>
      <c r="Q21" s="10">
        <v>91.713</v>
      </c>
      <c r="R21" s="11"/>
      <c r="S21" s="11"/>
      <c r="T21" s="58"/>
      <c r="U21" s="62">
        <v>27</v>
      </c>
      <c r="V21" s="58">
        <f>O21-Summary_Tables!B$28</f>
        <v>3.090999999999994</v>
      </c>
      <c r="W21" s="58">
        <f>P21-Summary_Tables!C$28</f>
        <v>3.5180000000000007</v>
      </c>
      <c r="X21" s="59">
        <f>Q21-Summary_Tables!D$28</f>
        <v>2.532999999999987</v>
      </c>
      <c r="Y21" s="11"/>
      <c r="Z21" s="11"/>
      <c r="AA21" s="11"/>
      <c r="AB21" s="11"/>
      <c r="AC21" s="11"/>
      <c r="AD21" s="11"/>
      <c r="AE21" s="11"/>
      <c r="AF21" s="11"/>
      <c r="AG21" s="11"/>
      <c r="AH21" s="1"/>
    </row>
    <row r="22" spans="14:34" ht="12.75">
      <c r="N22" s="9">
        <v>30</v>
      </c>
      <c r="O22" s="1">
        <v>89.715</v>
      </c>
      <c r="P22" s="1">
        <v>90.541</v>
      </c>
      <c r="Q22" s="10">
        <v>91.756</v>
      </c>
      <c r="R22" s="11"/>
      <c r="S22" s="11"/>
      <c r="T22" s="58"/>
      <c r="U22" s="62">
        <v>30</v>
      </c>
      <c r="V22" s="58">
        <f>O22-Summary_Tables!B$28</f>
        <v>3.155000000000001</v>
      </c>
      <c r="W22" s="58">
        <f>P22-Summary_Tables!C$28</f>
        <v>3.590999999999994</v>
      </c>
      <c r="X22" s="59">
        <f>Q22-Summary_Tables!D$28</f>
        <v>2.5759999999999934</v>
      </c>
      <c r="Y22" s="11"/>
      <c r="Z22" s="11"/>
      <c r="AA22" s="11"/>
      <c r="AB22" s="11"/>
      <c r="AC22" s="11"/>
      <c r="AD22" s="11"/>
      <c r="AE22" s="11"/>
      <c r="AF22" s="11"/>
      <c r="AG22" s="11"/>
      <c r="AH22" s="1"/>
    </row>
    <row r="23" spans="14:34" ht="12.75">
      <c r="N23" s="9">
        <v>33</v>
      </c>
      <c r="O23" s="1">
        <v>89.774</v>
      </c>
      <c r="P23" s="1">
        <v>90.607</v>
      </c>
      <c r="Q23" s="10">
        <v>91.808</v>
      </c>
      <c r="R23" s="11"/>
      <c r="S23" s="11"/>
      <c r="T23" s="58"/>
      <c r="U23" s="62">
        <v>33</v>
      </c>
      <c r="V23" s="58">
        <f>O23-Summary_Tables!B$28</f>
        <v>3.2139999999999986</v>
      </c>
      <c r="W23" s="58">
        <f>P23-Summary_Tables!C$28</f>
        <v>3.6569999999999965</v>
      </c>
      <c r="X23" s="59">
        <f>Q23-Summary_Tables!D$28</f>
        <v>2.628</v>
      </c>
      <c r="Y23" s="11"/>
      <c r="Z23" s="11"/>
      <c r="AA23" s="11"/>
      <c r="AB23" s="11"/>
      <c r="AC23" s="11"/>
      <c r="AD23" s="11"/>
      <c r="AE23" s="11"/>
      <c r="AF23" s="11"/>
      <c r="AG23" s="11"/>
      <c r="AH23" s="1"/>
    </row>
    <row r="24" spans="14:34" ht="12.75">
      <c r="N24" s="9">
        <v>36.5</v>
      </c>
      <c r="O24" s="1">
        <v>89.838</v>
      </c>
      <c r="P24" s="1">
        <v>90.681</v>
      </c>
      <c r="Q24" s="10">
        <v>91.867</v>
      </c>
      <c r="R24" s="11"/>
      <c r="S24" s="11"/>
      <c r="T24" s="58"/>
      <c r="U24" s="62">
        <v>36.5</v>
      </c>
      <c r="V24" s="58">
        <f>O24-Summary_Tables!B$28</f>
        <v>3.2779999999999916</v>
      </c>
      <c r="W24" s="58">
        <f>P24-Summary_Tables!C$28</f>
        <v>3.7309999999999945</v>
      </c>
      <c r="X24" s="59">
        <f>Q24-Summary_Tables!D$28</f>
        <v>2.6869999999999976</v>
      </c>
      <c r="Y24" s="11"/>
      <c r="Z24" s="11"/>
      <c r="AA24" s="11"/>
      <c r="AB24" s="11"/>
      <c r="AC24" s="11"/>
      <c r="AD24" s="11"/>
      <c r="AE24" s="11"/>
      <c r="AF24" s="11"/>
      <c r="AG24" s="11"/>
      <c r="AH24" s="1"/>
    </row>
    <row r="25" spans="14:34" ht="12.75">
      <c r="N25" s="9">
        <v>40</v>
      </c>
      <c r="O25" s="1">
        <v>89.898</v>
      </c>
      <c r="P25" s="1">
        <v>90.748</v>
      </c>
      <c r="Q25" s="10">
        <v>91.92</v>
      </c>
      <c r="R25" s="11"/>
      <c r="S25" s="11"/>
      <c r="T25" s="58"/>
      <c r="U25" s="62">
        <v>40</v>
      </c>
      <c r="V25" s="58">
        <f>O25-Summary_Tables!B$28</f>
        <v>3.337999999999994</v>
      </c>
      <c r="W25" s="58">
        <f>P25-Summary_Tables!C$28</f>
        <v>3.798000000000002</v>
      </c>
      <c r="X25" s="59">
        <f>Q25-Summary_Tables!D$28</f>
        <v>2.739999999999995</v>
      </c>
      <c r="Y25" s="11"/>
      <c r="Z25" s="11"/>
      <c r="AA25" s="11"/>
      <c r="AB25" s="11"/>
      <c r="AC25" s="11"/>
      <c r="AD25" s="11"/>
      <c r="AE25" s="11"/>
      <c r="AF25" s="11"/>
      <c r="AG25" s="11"/>
      <c r="AH25" s="1"/>
    </row>
    <row r="26" spans="14:34" ht="12.75">
      <c r="N26" s="9">
        <v>45</v>
      </c>
      <c r="O26" s="1">
        <v>89.978</v>
      </c>
      <c r="P26" s="1">
        <v>90.838</v>
      </c>
      <c r="Q26" s="10">
        <v>91.99</v>
      </c>
      <c r="R26" s="11"/>
      <c r="S26" s="11"/>
      <c r="T26" s="58"/>
      <c r="U26" s="62">
        <v>45</v>
      </c>
      <c r="V26" s="58">
        <f>O26-Summary_Tables!B$28</f>
        <v>3.417999999999992</v>
      </c>
      <c r="W26" s="58">
        <f>P26-Summary_Tables!C$28</f>
        <v>3.887999999999991</v>
      </c>
      <c r="X26" s="59">
        <f>Q26-Summary_Tables!D$28</f>
        <v>2.809999999999988</v>
      </c>
      <c r="Y26" s="11"/>
      <c r="Z26" s="11"/>
      <c r="AA26" s="11"/>
      <c r="AB26" s="11"/>
      <c r="AC26" s="11"/>
      <c r="AD26" s="11"/>
      <c r="AE26" s="11"/>
      <c r="AF26" s="11"/>
      <c r="AG26" s="11"/>
      <c r="AH26" s="1"/>
    </row>
    <row r="27" spans="14:34" ht="12.75">
      <c r="N27" s="9">
        <v>50.7</v>
      </c>
      <c r="O27" s="1">
        <v>90.061</v>
      </c>
      <c r="P27" s="1">
        <v>90.944</v>
      </c>
      <c r="Q27" s="10">
        <v>92.056</v>
      </c>
      <c r="R27" s="11"/>
      <c r="S27" s="11"/>
      <c r="T27" s="58"/>
      <c r="U27" s="62">
        <v>50.7</v>
      </c>
      <c r="V27" s="58">
        <f>O27-Summary_Tables!B$28</f>
        <v>3.5010000000000048</v>
      </c>
      <c r="W27" s="58">
        <f>P27-Summary_Tables!C$28</f>
        <v>3.9939999999999998</v>
      </c>
      <c r="X27" s="59">
        <f>Q27-Summary_Tables!D$28</f>
        <v>2.8759999999999906</v>
      </c>
      <c r="Y27" s="11"/>
      <c r="Z27" s="11"/>
      <c r="AA27" s="11"/>
      <c r="AB27" s="11"/>
      <c r="AC27" s="11"/>
      <c r="AD27" s="11"/>
      <c r="AE27" s="11"/>
      <c r="AF27" s="11"/>
      <c r="AG27" s="11"/>
      <c r="AH27" s="1"/>
    </row>
    <row r="28" spans="14:34" ht="12.75">
      <c r="N28" s="9">
        <v>53.7</v>
      </c>
      <c r="O28" s="1">
        <v>90.102</v>
      </c>
      <c r="P28" s="1">
        <v>91.003</v>
      </c>
      <c r="Q28" s="10">
        <v>92.089</v>
      </c>
      <c r="R28" s="11"/>
      <c r="S28" s="11"/>
      <c r="T28" s="58"/>
      <c r="U28" s="62">
        <v>53.7</v>
      </c>
      <c r="V28" s="58">
        <f>O28-Summary_Tables!B$28</f>
        <v>3.5420000000000016</v>
      </c>
      <c r="W28" s="58">
        <f>P28-Summary_Tables!C$28</f>
        <v>4.052999999999997</v>
      </c>
      <c r="X28" s="59">
        <f>Q28-Summary_Tables!D$28</f>
        <v>2.908999999999992</v>
      </c>
      <c r="Y28" s="11"/>
      <c r="Z28" s="11"/>
      <c r="AA28" s="11"/>
      <c r="AB28" s="11"/>
      <c r="AC28" s="11"/>
      <c r="AD28" s="11"/>
      <c r="AE28" s="11"/>
      <c r="AF28" s="11"/>
      <c r="AG28" s="11"/>
      <c r="AH28" s="1"/>
    </row>
    <row r="29" spans="14:34" ht="12.75">
      <c r="N29" s="9">
        <v>60</v>
      </c>
      <c r="O29" s="1">
        <v>90.181</v>
      </c>
      <c r="P29" s="1">
        <v>91.105</v>
      </c>
      <c r="Q29" s="10">
        <v>92.145</v>
      </c>
      <c r="R29" s="11"/>
      <c r="S29" s="11"/>
      <c r="T29" s="58"/>
      <c r="U29" s="62">
        <v>60</v>
      </c>
      <c r="V29" s="58">
        <f>O29-Summary_Tables!B$28</f>
        <v>3.620999999999995</v>
      </c>
      <c r="W29" s="58">
        <f>P29-Summary_Tables!C$28</f>
        <v>4.155000000000001</v>
      </c>
      <c r="X29" s="59">
        <f>Q29-Summary_Tables!D$28</f>
        <v>2.964999999999989</v>
      </c>
      <c r="Y29" s="11"/>
      <c r="Z29" s="11"/>
      <c r="AA29" s="11"/>
      <c r="AB29" s="11"/>
      <c r="AC29" s="11"/>
      <c r="AD29" s="11"/>
      <c r="AE29" s="11"/>
      <c r="AF29" s="11"/>
      <c r="AG29" s="11"/>
      <c r="AH29" s="1"/>
    </row>
    <row r="30" spans="14:34" ht="12.75">
      <c r="N30" s="9">
        <v>70</v>
      </c>
      <c r="O30" s="1">
        <v>90.298</v>
      </c>
      <c r="P30" s="1">
        <v>91.287</v>
      </c>
      <c r="Q30" s="10">
        <v>92.221</v>
      </c>
      <c r="R30" s="11"/>
      <c r="S30" s="11"/>
      <c r="T30" s="58"/>
      <c r="U30" s="62">
        <v>70</v>
      </c>
      <c r="V30" s="58">
        <f>O30-Summary_Tables!B$28</f>
        <v>3.7379999999999995</v>
      </c>
      <c r="W30" s="58">
        <f>P30-Summary_Tables!C$28</f>
        <v>4.337000000000003</v>
      </c>
      <c r="X30" s="59">
        <f>Q30-Summary_Tables!D$28</f>
        <v>3.040999999999997</v>
      </c>
      <c r="Y30" s="11"/>
      <c r="Z30" s="11"/>
      <c r="AA30" s="11"/>
      <c r="AB30" s="11"/>
      <c r="AC30" s="11"/>
      <c r="AD30" s="11"/>
      <c r="AE30" s="11"/>
      <c r="AF30" s="11"/>
      <c r="AG30" s="11"/>
      <c r="AH30" s="1"/>
    </row>
    <row r="31" spans="14:34" ht="12.75">
      <c r="N31" s="9">
        <v>80</v>
      </c>
      <c r="O31" s="1">
        <v>90.405</v>
      </c>
      <c r="P31" s="1">
        <v>91.438</v>
      </c>
      <c r="Q31" s="10">
        <v>92.289</v>
      </c>
      <c r="R31" s="11"/>
      <c r="S31" s="11"/>
      <c r="T31" s="58"/>
      <c r="U31" s="62">
        <v>80</v>
      </c>
      <c r="V31" s="58">
        <f>O31-Summary_Tables!B$28</f>
        <v>3.844999999999999</v>
      </c>
      <c r="W31" s="58">
        <f>P31-Summary_Tables!C$28</f>
        <v>4.4879999999999995</v>
      </c>
      <c r="X31" s="59">
        <f>Q31-Summary_Tables!D$28</f>
        <v>3.1089999999999947</v>
      </c>
      <c r="Y31" s="11"/>
      <c r="Z31" s="11"/>
      <c r="AA31" s="11"/>
      <c r="AB31" s="11"/>
      <c r="AC31" s="11"/>
      <c r="AD31" s="11"/>
      <c r="AE31" s="11"/>
      <c r="AF31" s="11"/>
      <c r="AG31" s="11"/>
      <c r="AH31" s="1"/>
    </row>
    <row r="32" spans="14:34" ht="13.5" thickBot="1">
      <c r="N32" s="49">
        <v>110</v>
      </c>
      <c r="O32" s="40">
        <v>90.678</v>
      </c>
      <c r="P32" s="40">
        <v>91.718</v>
      </c>
      <c r="Q32" s="41">
        <v>92.455</v>
      </c>
      <c r="R32" s="11"/>
      <c r="S32" s="11"/>
      <c r="T32" s="58"/>
      <c r="U32" s="63">
        <v>110</v>
      </c>
      <c r="V32" s="60">
        <f>O32-Summary_Tables!B$28</f>
        <v>4.117999999999995</v>
      </c>
      <c r="W32" s="60">
        <f>P32-Summary_Tables!C$28</f>
        <v>4.768000000000001</v>
      </c>
      <c r="X32" s="61">
        <f>Q32-Summary_Tables!D$28</f>
        <v>3.2749999999999915</v>
      </c>
      <c r="Y32" s="11"/>
      <c r="Z32" s="11"/>
      <c r="AA32" s="11"/>
      <c r="AB32" s="11"/>
      <c r="AC32" s="11"/>
      <c r="AD32" s="11"/>
      <c r="AE32" s="11"/>
      <c r="AF32" s="11"/>
      <c r="AG32" s="11"/>
      <c r="AH32" s="1"/>
    </row>
    <row r="33" spans="21:24" ht="12.75">
      <c r="U33" s="46"/>
      <c r="V33" s="46"/>
      <c r="W33" s="46"/>
      <c r="X33" s="46"/>
    </row>
    <row r="35" ht="12.75">
      <c r="Z35" s="6" t="s">
        <v>24</v>
      </c>
    </row>
    <row r="36" ht="12.75">
      <c r="Z36" t="str">
        <f>CONCATENATE("Low WSEL ",Summary_Tables!B14," ","cfs")</f>
        <v>Low WSEL 3.3 cfs</v>
      </c>
    </row>
    <row r="37" ht="12.75">
      <c r="Z37" t="str">
        <f>CONCATENATE("Mid WSEL ",Summary_Tables!B15," ","cfs")</f>
        <v>Mid WSEL 10.7 cfs</v>
      </c>
    </row>
    <row r="38" ht="12.75">
      <c r="Z38" t="str">
        <f>CONCATENATE("High WSEL ",Summary_Tables!B16," ","cfs")</f>
        <v>High WSEL 50.7 cfs</v>
      </c>
    </row>
    <row r="65" spans="18:38" ht="12.75"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1"/>
      <c r="AI65" s="1"/>
      <c r="AJ65" s="1"/>
      <c r="AK65" s="1"/>
      <c r="AL65" s="1"/>
    </row>
    <row r="66" spans="18:38" ht="12.75"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"/>
      <c r="AI66" s="1"/>
      <c r="AJ66" s="1"/>
      <c r="AK66" s="1"/>
      <c r="AL66" s="1"/>
    </row>
    <row r="67" spans="18:38" ht="12.75"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"/>
      <c r="AI67" s="1"/>
      <c r="AJ67" s="1"/>
      <c r="AK67" s="1"/>
      <c r="AL67" s="1"/>
    </row>
    <row r="68" spans="18:38" ht="12.75"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"/>
      <c r="AI68" s="1"/>
      <c r="AJ68" s="1"/>
      <c r="AK68" s="1"/>
      <c r="AL68" s="1"/>
    </row>
    <row r="69" spans="18:38" ht="12.75"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"/>
      <c r="AI69" s="1"/>
      <c r="AJ69" s="1"/>
      <c r="AK69" s="1"/>
      <c r="AL69" s="1"/>
    </row>
    <row r="70" spans="18:38" ht="12.75"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"/>
      <c r="AI70" s="1"/>
      <c r="AJ70" s="1"/>
      <c r="AK70" s="1"/>
      <c r="AL70" s="1"/>
    </row>
    <row r="71" spans="18:38" ht="12.75"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"/>
      <c r="AI71" s="1"/>
      <c r="AJ71" s="1"/>
      <c r="AK71" s="1"/>
      <c r="AL71" s="1"/>
    </row>
    <row r="72" spans="18:38" ht="12.75"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"/>
      <c r="AI72" s="1"/>
      <c r="AJ72" s="1"/>
      <c r="AK72" s="1"/>
      <c r="AL72" s="1"/>
    </row>
    <row r="73" spans="18:38" ht="12.75"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"/>
      <c r="AI73" s="1"/>
      <c r="AJ73" s="1"/>
      <c r="AK73" s="1"/>
      <c r="AL73" s="1"/>
    </row>
    <row r="74" spans="18:38" ht="12.75"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"/>
      <c r="AI74" s="1"/>
      <c r="AJ74" s="1"/>
      <c r="AK74" s="1"/>
      <c r="AL74" s="1"/>
    </row>
    <row r="75" spans="18:38" ht="12.75"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"/>
      <c r="AI75" s="1"/>
      <c r="AJ75" s="1"/>
      <c r="AK75" s="1"/>
      <c r="AL75" s="1"/>
    </row>
    <row r="76" spans="18:38" ht="12.75"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"/>
      <c r="AI76" s="1"/>
      <c r="AJ76" s="1"/>
      <c r="AK76" s="1"/>
      <c r="AL76" s="1"/>
    </row>
    <row r="77" spans="18:38" ht="12.75"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"/>
      <c r="AI77" s="1"/>
      <c r="AJ77" s="1"/>
      <c r="AK77" s="1"/>
      <c r="AL77" s="1"/>
    </row>
    <row r="78" spans="18:38" ht="12.75"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"/>
      <c r="AI78" s="1"/>
      <c r="AJ78" s="1"/>
      <c r="AK78" s="1"/>
      <c r="AL78" s="1"/>
    </row>
    <row r="79" spans="18:38" ht="12.75"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"/>
      <c r="AI79" s="1"/>
      <c r="AJ79" s="1"/>
      <c r="AK79" s="1"/>
      <c r="AL79" s="1"/>
    </row>
    <row r="80" spans="18:38" ht="12.75"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"/>
      <c r="AI80" s="1"/>
      <c r="AJ80" s="1"/>
      <c r="AK80" s="1"/>
      <c r="AL80" s="1"/>
    </row>
    <row r="81" spans="18:38" ht="12.75"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"/>
      <c r="AI81" s="1"/>
      <c r="AJ81" s="1"/>
      <c r="AK81" s="1"/>
      <c r="AL81" s="1"/>
    </row>
    <row r="82" spans="18:38" ht="12.75"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"/>
      <c r="AI82" s="1"/>
      <c r="AJ82" s="1"/>
      <c r="AK82" s="1"/>
      <c r="AL82" s="1"/>
    </row>
    <row r="83" spans="18:38" ht="12.75"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"/>
      <c r="AI83" s="1"/>
      <c r="AJ83" s="1"/>
      <c r="AK83" s="1"/>
      <c r="AL83" s="1"/>
    </row>
    <row r="84" spans="18:38" ht="12.75"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"/>
      <c r="AI84" s="1"/>
      <c r="AJ84" s="1"/>
      <c r="AK84" s="1"/>
      <c r="AL84" s="1"/>
    </row>
    <row r="85" spans="18:38" ht="12.75"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"/>
      <c r="AI85" s="1"/>
      <c r="AJ85" s="1"/>
      <c r="AK85" s="1"/>
      <c r="AL85" s="1"/>
    </row>
    <row r="86" spans="18:38" ht="12.75"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"/>
      <c r="AI86" s="1"/>
      <c r="AJ86" s="1"/>
      <c r="AK86" s="1"/>
      <c r="AL86" s="1"/>
    </row>
    <row r="87" spans="18:38" ht="12.75"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"/>
      <c r="AI87" s="1"/>
      <c r="AJ87" s="1"/>
      <c r="AK87" s="1"/>
      <c r="AL87" s="1"/>
    </row>
    <row r="88" spans="18:38" ht="12.75"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"/>
      <c r="AI88" s="1"/>
      <c r="AJ88" s="1"/>
      <c r="AK88" s="1"/>
      <c r="AL88" s="1"/>
    </row>
    <row r="89" spans="18:38" ht="12.75"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"/>
      <c r="AI89" s="1"/>
      <c r="AJ89" s="1"/>
      <c r="AK89" s="1"/>
      <c r="AL89" s="1"/>
    </row>
    <row r="90" spans="18:38" ht="12.75"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"/>
      <c r="AI90" s="1"/>
      <c r="AJ90" s="1"/>
      <c r="AK90" s="1"/>
      <c r="AL90" s="1"/>
    </row>
    <row r="91" spans="18:38" ht="12.75"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"/>
      <c r="AI91" s="1"/>
      <c r="AJ91" s="1"/>
      <c r="AK91" s="1"/>
      <c r="AL91" s="1"/>
    </row>
    <row r="92" spans="18:38" ht="12.75"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"/>
      <c r="AI92" s="1"/>
      <c r="AJ92" s="1"/>
      <c r="AK92" s="1"/>
      <c r="AL92" s="1"/>
    </row>
    <row r="93" spans="18:38" ht="12.75"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"/>
      <c r="AI93" s="1"/>
      <c r="AJ93" s="1"/>
      <c r="AK93" s="1"/>
      <c r="AL93" s="1"/>
    </row>
    <row r="94" spans="18:38" ht="12.75"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"/>
      <c r="AI94" s="1"/>
      <c r="AJ94" s="1"/>
      <c r="AK94" s="1"/>
      <c r="AL94" s="1"/>
    </row>
    <row r="95" spans="18:38" ht="12.75"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"/>
      <c r="AI95" s="1"/>
      <c r="AJ95" s="1"/>
      <c r="AK95" s="1"/>
      <c r="AL95" s="1"/>
    </row>
    <row r="96" spans="18:38" ht="12.75"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8:38" ht="12.75"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N2:P15"/>
  <sheetViews>
    <sheetView workbookViewId="0" topLeftCell="A1">
      <selection activeCell="O90" sqref="O90"/>
    </sheetView>
  </sheetViews>
  <sheetFormatPr defaultColWidth="9.140625" defaultRowHeight="12.75"/>
  <sheetData>
    <row r="2" spans="14:16" ht="12.75">
      <c r="N2" s="14"/>
      <c r="O2" s="14"/>
      <c r="P2" s="14"/>
    </row>
    <row r="3" spans="14:16" ht="12.75">
      <c r="N3" s="76" t="s">
        <v>24</v>
      </c>
      <c r="O3" s="14"/>
      <c r="P3" s="14"/>
    </row>
    <row r="4" spans="14:16" ht="12.75">
      <c r="N4" s="14" t="str">
        <f>CONCATENATE('T1'!AH4," cfs WSEL")</f>
        <v>110 cfs WSEL</v>
      </c>
      <c r="O4" s="14"/>
      <c r="P4" s="14"/>
    </row>
    <row r="5" spans="14:16" ht="12.75">
      <c r="N5" s="14" t="str">
        <f>CONCATENATE('T1'!AB4," cfs WSEL")</f>
        <v>45 cfs WSEL</v>
      </c>
      <c r="O5" s="14"/>
      <c r="P5" s="14"/>
    </row>
    <row r="6" spans="14:16" ht="12.75">
      <c r="N6" s="14" t="str">
        <f>CONCATENATE('T1'!E4," cfs WSEL")</f>
        <v>1.6 cfs WSEL</v>
      </c>
      <c r="O6" s="14"/>
      <c r="P6" s="14"/>
    </row>
    <row r="7" spans="14:16" ht="12.75">
      <c r="N7" s="14"/>
      <c r="O7" s="14"/>
      <c r="P7" s="14"/>
    </row>
    <row r="8" spans="14:16" ht="12.75">
      <c r="N8" s="14"/>
      <c r="O8" s="14"/>
      <c r="P8" s="14"/>
    </row>
    <row r="9" spans="14:16" ht="12.75">
      <c r="N9" s="14"/>
      <c r="O9" s="14"/>
      <c r="P9" s="14"/>
    </row>
    <row r="10" spans="14:16" ht="12.75">
      <c r="N10" s="14"/>
      <c r="O10" s="14"/>
      <c r="P10" s="14"/>
    </row>
    <row r="11" spans="14:16" ht="12.75">
      <c r="N11" s="14"/>
      <c r="O11" s="14"/>
      <c r="P11" s="14"/>
    </row>
    <row r="12" spans="14:16" ht="12.75">
      <c r="N12" s="14"/>
      <c r="O12" s="14"/>
      <c r="P12" s="14"/>
    </row>
    <row r="13" spans="14:16" ht="12.75">
      <c r="N13" s="14"/>
      <c r="O13" s="14"/>
      <c r="P13" s="14"/>
    </row>
    <row r="14" spans="14:16" ht="12.75">
      <c r="N14" s="14"/>
      <c r="O14" s="14"/>
      <c r="P14" s="14"/>
    </row>
    <row r="15" spans="14:16" ht="12.75">
      <c r="N15" s="14"/>
      <c r="O15" s="14"/>
      <c r="P15" s="14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AP72"/>
  <sheetViews>
    <sheetView zoomScale="85" zoomScaleNormal="85" workbookViewId="0" topLeftCell="A25">
      <selection activeCell="C14" sqref="C14:D40"/>
    </sheetView>
  </sheetViews>
  <sheetFormatPr defaultColWidth="9.140625" defaultRowHeight="12.75"/>
  <cols>
    <col min="2" max="2" width="12.00390625" style="0" bestFit="1" customWidth="1"/>
    <col min="3" max="3" width="9.8515625" style="0" customWidth="1"/>
    <col min="4" max="4" width="12.28125" style="0" customWidth="1"/>
    <col min="12" max="13" width="9.140625" style="1" customWidth="1"/>
    <col min="14" max="14" width="12.28125" style="1" bestFit="1" customWidth="1"/>
    <col min="15" max="15" width="12.140625" style="1" bestFit="1" customWidth="1"/>
    <col min="16" max="28" width="9.140625" style="1" customWidth="1"/>
    <col min="42" max="42" width="12.7109375" style="0" bestFit="1" customWidth="1"/>
  </cols>
  <sheetData>
    <row r="1" spans="4:40" ht="12.75">
      <c r="D1" s="12" t="s">
        <v>17</v>
      </c>
      <c r="E1" s="12">
        <v>1</v>
      </c>
      <c r="F1" s="12">
        <v>2</v>
      </c>
      <c r="G1" s="12">
        <v>3</v>
      </c>
      <c r="H1" s="12">
        <v>4</v>
      </c>
      <c r="I1" s="12">
        <v>5</v>
      </c>
      <c r="J1" s="12">
        <v>6</v>
      </c>
      <c r="K1" s="12">
        <v>7</v>
      </c>
      <c r="L1" s="12">
        <v>8</v>
      </c>
      <c r="M1" s="12">
        <v>9</v>
      </c>
      <c r="N1" s="12">
        <v>10</v>
      </c>
      <c r="O1" s="12">
        <v>11</v>
      </c>
      <c r="P1" s="12">
        <v>12</v>
      </c>
      <c r="Q1" s="12">
        <v>13</v>
      </c>
      <c r="R1" s="12">
        <v>14</v>
      </c>
      <c r="S1" s="12">
        <v>15</v>
      </c>
      <c r="T1" s="12">
        <v>16</v>
      </c>
      <c r="U1" s="12">
        <v>17</v>
      </c>
      <c r="V1" s="12">
        <v>18</v>
      </c>
      <c r="W1" s="12">
        <v>19</v>
      </c>
      <c r="X1" s="12">
        <v>20</v>
      </c>
      <c r="Y1" s="12">
        <v>21</v>
      </c>
      <c r="Z1" s="12">
        <v>22</v>
      </c>
      <c r="AA1" s="12">
        <v>23</v>
      </c>
      <c r="AB1" s="12">
        <v>24</v>
      </c>
      <c r="AC1" s="12">
        <v>25</v>
      </c>
      <c r="AD1" s="12">
        <v>26</v>
      </c>
      <c r="AE1" s="12">
        <v>27</v>
      </c>
      <c r="AF1" s="12">
        <v>28</v>
      </c>
      <c r="AG1" s="12">
        <v>29</v>
      </c>
      <c r="AH1" s="12">
        <v>30</v>
      </c>
      <c r="AI1" s="12">
        <v>31</v>
      </c>
      <c r="AJ1" s="12">
        <v>32</v>
      </c>
      <c r="AK1" s="12">
        <v>33</v>
      </c>
      <c r="AL1" s="12">
        <v>34</v>
      </c>
      <c r="AM1" s="12">
        <v>35</v>
      </c>
      <c r="AN1" s="6" t="s">
        <v>35</v>
      </c>
    </row>
    <row r="2" spans="1:40" ht="12.75" customHeight="1">
      <c r="A2" s="1"/>
      <c r="C2" s="65"/>
      <c r="D2">
        <f>MIN(C14:C104)</f>
        <v>0</v>
      </c>
      <c r="E2" s="74">
        <f>Stage_QPlots!$O$3</f>
        <v>88.281</v>
      </c>
      <c r="F2" s="74">
        <f>Stage_QPlots!$O$4</f>
        <v>88.361</v>
      </c>
      <c r="G2" s="74">
        <f>Stage_QPlots!$O$5</f>
        <v>88.465</v>
      </c>
      <c r="H2" s="74">
        <f>Stage_QPlots!$O$6</f>
        <v>88.598</v>
      </c>
      <c r="I2" s="74">
        <f>Stage_QPlots!$O$7</f>
        <v>88.628</v>
      </c>
      <c r="J2" s="74">
        <f>Stage_QPlots!$O$8</f>
        <v>88.682</v>
      </c>
      <c r="K2" s="74">
        <f>Stage_QPlots!$O$9</f>
        <v>88.747</v>
      </c>
      <c r="L2" s="74">
        <f>Stage_QPlots!$O$10</f>
        <v>88.794</v>
      </c>
      <c r="M2" s="74">
        <f>Stage_QPlots!$O$11</f>
        <v>88.878</v>
      </c>
      <c r="N2" s="74">
        <f>Stage_QPlots!$O$12</f>
        <v>88.952</v>
      </c>
      <c r="O2" s="74">
        <f>Stage_QPlots!$O$13</f>
        <v>89.018</v>
      </c>
      <c r="P2" s="74">
        <f>Stage_QPlots!$O$14</f>
        <v>89.077</v>
      </c>
      <c r="Q2" s="74">
        <f>Stage_QPlots!$O$15</f>
        <v>89.166</v>
      </c>
      <c r="R2" s="74">
        <f>Stage_QPlots!$O$16</f>
        <v>89.267</v>
      </c>
      <c r="S2" s="74">
        <f>Stage_QPlots!$O$17</f>
        <v>89.354</v>
      </c>
      <c r="T2" s="74">
        <f>Stage_QPlots!$O$18</f>
        <v>89.427</v>
      </c>
      <c r="U2" s="74">
        <f>Stage_QPlots!$O$19</f>
        <v>89.509</v>
      </c>
      <c r="V2" s="74">
        <f>Stage_QPlots!$O$20</f>
        <v>89.583</v>
      </c>
      <c r="W2" s="74">
        <f>Stage_QPlots!$O$21</f>
        <v>89.651</v>
      </c>
      <c r="X2" s="74">
        <f>Stage_QPlots!$O$22</f>
        <v>89.715</v>
      </c>
      <c r="Y2" s="74">
        <f>Stage_QPlots!$O$23</f>
        <v>89.774</v>
      </c>
      <c r="Z2" s="74">
        <f>Stage_QPlots!$O$24</f>
        <v>89.838</v>
      </c>
      <c r="AA2" s="74">
        <f>Stage_QPlots!$O$25</f>
        <v>89.898</v>
      </c>
      <c r="AB2" s="74">
        <f>Stage_QPlots!$O$26</f>
        <v>89.978</v>
      </c>
      <c r="AC2" s="74">
        <f>Stage_QPlots!$O$27</f>
        <v>90.061</v>
      </c>
      <c r="AD2" s="74">
        <f>Stage_QPlots!$O$28</f>
        <v>90.102</v>
      </c>
      <c r="AE2" s="74">
        <f>Stage_QPlots!$O$29</f>
        <v>90.181</v>
      </c>
      <c r="AF2" s="74">
        <f>Stage_QPlots!$O$30</f>
        <v>90.298</v>
      </c>
      <c r="AG2" s="74">
        <f>Stage_QPlots!$O$31</f>
        <v>90.405</v>
      </c>
      <c r="AH2" s="74">
        <f>Stage_QPlots!$O$32</f>
        <v>90.678</v>
      </c>
      <c r="AI2">
        <v>91.27</v>
      </c>
      <c r="AJ2">
        <v>91.54</v>
      </c>
      <c r="AK2">
        <v>91.74</v>
      </c>
      <c r="AL2">
        <v>91.94</v>
      </c>
      <c r="AM2">
        <v>92.14</v>
      </c>
      <c r="AN2">
        <f>Summary_Tables!B28</f>
        <v>86.56</v>
      </c>
    </row>
    <row r="3" spans="1:40" ht="12.75">
      <c r="A3" s="1"/>
      <c r="C3" s="65"/>
      <c r="D3">
        <f>MAX(C14:C104)</f>
        <v>95.7</v>
      </c>
      <c r="E3" s="74">
        <f>Stage_QPlots!$O$3</f>
        <v>88.281</v>
      </c>
      <c r="F3" s="74">
        <f>Stage_QPlots!$O$4</f>
        <v>88.361</v>
      </c>
      <c r="G3" s="74">
        <f>Stage_QPlots!$O$5</f>
        <v>88.465</v>
      </c>
      <c r="H3" s="74">
        <f>Stage_QPlots!$O$6</f>
        <v>88.598</v>
      </c>
      <c r="I3" s="74">
        <f>Stage_QPlots!$O$7</f>
        <v>88.628</v>
      </c>
      <c r="J3" s="74">
        <f>Stage_QPlots!$O$8</f>
        <v>88.682</v>
      </c>
      <c r="K3" s="74">
        <f>Stage_QPlots!$O$9</f>
        <v>88.747</v>
      </c>
      <c r="L3" s="74">
        <f>Stage_QPlots!$O$10</f>
        <v>88.794</v>
      </c>
      <c r="M3" s="74">
        <f>Stage_QPlots!$O$11</f>
        <v>88.878</v>
      </c>
      <c r="N3" s="74">
        <f>Stage_QPlots!$O$12</f>
        <v>88.952</v>
      </c>
      <c r="O3" s="74">
        <f>Stage_QPlots!$O$13</f>
        <v>89.018</v>
      </c>
      <c r="P3" s="74">
        <f>Stage_QPlots!$O$14</f>
        <v>89.077</v>
      </c>
      <c r="Q3" s="74">
        <f>Stage_QPlots!$O$15</f>
        <v>89.166</v>
      </c>
      <c r="R3" s="74">
        <f>Stage_QPlots!$O$16</f>
        <v>89.267</v>
      </c>
      <c r="S3" s="74">
        <f>Stage_QPlots!$O$17</f>
        <v>89.354</v>
      </c>
      <c r="T3" s="74">
        <f>Stage_QPlots!$O$18</f>
        <v>89.427</v>
      </c>
      <c r="U3" s="74">
        <f>Stage_QPlots!$O$19</f>
        <v>89.509</v>
      </c>
      <c r="V3" s="74">
        <f>Stage_QPlots!$O$20</f>
        <v>89.583</v>
      </c>
      <c r="W3" s="74">
        <f>Stage_QPlots!$O$21</f>
        <v>89.651</v>
      </c>
      <c r="X3" s="74">
        <f>Stage_QPlots!$O$22</f>
        <v>89.715</v>
      </c>
      <c r="Y3" s="74">
        <f>Stage_QPlots!$O$23</f>
        <v>89.774</v>
      </c>
      <c r="Z3" s="74">
        <f>Stage_QPlots!$O$24</f>
        <v>89.838</v>
      </c>
      <c r="AA3" s="74">
        <f>Stage_QPlots!$O$25</f>
        <v>89.898</v>
      </c>
      <c r="AB3" s="74">
        <f>Stage_QPlots!$O$26</f>
        <v>89.978</v>
      </c>
      <c r="AC3" s="74">
        <f>Stage_QPlots!$O$27</f>
        <v>90.061</v>
      </c>
      <c r="AD3" s="74">
        <f>Stage_QPlots!$O$28</f>
        <v>90.102</v>
      </c>
      <c r="AE3" s="74">
        <f>Stage_QPlots!$O$29</f>
        <v>90.181</v>
      </c>
      <c r="AF3" s="74">
        <f>Stage_QPlots!$O$30</f>
        <v>90.298</v>
      </c>
      <c r="AG3" s="74">
        <f>Stage_QPlots!$O$31</f>
        <v>90.405</v>
      </c>
      <c r="AH3" s="74">
        <f>Stage_QPlots!$O$32</f>
        <v>90.678</v>
      </c>
      <c r="AI3">
        <v>91.27</v>
      </c>
      <c r="AJ3">
        <v>91.54</v>
      </c>
      <c r="AK3">
        <v>91.74</v>
      </c>
      <c r="AL3">
        <v>91.94</v>
      </c>
      <c r="AM3">
        <v>92.14</v>
      </c>
      <c r="AN3">
        <f>Summary_Tables!B28</f>
        <v>86.56</v>
      </c>
    </row>
    <row r="4" spans="1:39" ht="12.75">
      <c r="A4" s="1"/>
      <c r="C4" s="157" t="s">
        <v>36</v>
      </c>
      <c r="D4" s="66" t="s">
        <v>37</v>
      </c>
      <c r="E4" s="6">
        <v>1.6</v>
      </c>
      <c r="F4" s="6">
        <v>2</v>
      </c>
      <c r="G4" s="6">
        <v>2.5</v>
      </c>
      <c r="H4" s="6">
        <v>3.3</v>
      </c>
      <c r="I4" s="6">
        <v>3.5</v>
      </c>
      <c r="J4" s="6">
        <v>3.93</v>
      </c>
      <c r="K4" s="6">
        <v>4.5</v>
      </c>
      <c r="L4" s="6">
        <v>5</v>
      </c>
      <c r="M4" s="6">
        <v>6</v>
      </c>
      <c r="N4" s="6">
        <v>7</v>
      </c>
      <c r="O4" s="6">
        <v>8</v>
      </c>
      <c r="P4" s="6">
        <v>9</v>
      </c>
      <c r="Q4" s="6">
        <v>10.7</v>
      </c>
      <c r="R4" s="6">
        <v>13</v>
      </c>
      <c r="S4" s="6">
        <v>15.6</v>
      </c>
      <c r="T4" s="6">
        <v>18</v>
      </c>
      <c r="U4" s="6">
        <v>21</v>
      </c>
      <c r="V4" s="6">
        <v>24</v>
      </c>
      <c r="W4" s="6">
        <v>27</v>
      </c>
      <c r="X4" s="6">
        <v>30</v>
      </c>
      <c r="Y4" s="6">
        <v>33</v>
      </c>
      <c r="Z4" s="6">
        <v>36.5</v>
      </c>
      <c r="AA4" s="6">
        <v>40</v>
      </c>
      <c r="AB4" s="6">
        <v>45</v>
      </c>
      <c r="AC4" s="6">
        <v>50.7</v>
      </c>
      <c r="AD4" s="6">
        <v>53.7</v>
      </c>
      <c r="AE4" s="6">
        <v>60</v>
      </c>
      <c r="AF4" s="6">
        <v>70</v>
      </c>
      <c r="AG4" s="6">
        <v>80</v>
      </c>
      <c r="AH4" s="6">
        <v>110</v>
      </c>
      <c r="AI4" s="6">
        <v>200</v>
      </c>
      <c r="AJ4" s="6">
        <v>253</v>
      </c>
      <c r="AK4" s="6">
        <v>300</v>
      </c>
      <c r="AL4" s="6">
        <v>350</v>
      </c>
      <c r="AM4" s="6">
        <v>408</v>
      </c>
    </row>
    <row r="5" spans="1:39" ht="12.75" customHeight="1">
      <c r="A5" s="1"/>
      <c r="C5" s="157"/>
      <c r="D5" s="67" t="s">
        <v>38</v>
      </c>
      <c r="E5">
        <v>11</v>
      </c>
      <c r="F5">
        <v>11</v>
      </c>
      <c r="G5">
        <v>12</v>
      </c>
      <c r="H5">
        <v>13</v>
      </c>
      <c r="I5">
        <v>14</v>
      </c>
      <c r="J5">
        <v>14</v>
      </c>
      <c r="K5">
        <v>14</v>
      </c>
      <c r="L5">
        <v>15</v>
      </c>
      <c r="M5">
        <v>15</v>
      </c>
      <c r="N5">
        <v>15</v>
      </c>
      <c r="O5">
        <v>16</v>
      </c>
      <c r="P5">
        <v>16</v>
      </c>
      <c r="Q5">
        <v>16</v>
      </c>
      <c r="R5">
        <v>18</v>
      </c>
      <c r="S5">
        <v>18</v>
      </c>
      <c r="T5">
        <v>18</v>
      </c>
      <c r="U5">
        <v>18</v>
      </c>
      <c r="V5">
        <v>18</v>
      </c>
      <c r="W5">
        <v>18</v>
      </c>
      <c r="X5">
        <v>18</v>
      </c>
      <c r="Y5">
        <v>18</v>
      </c>
      <c r="Z5">
        <v>18</v>
      </c>
      <c r="AA5">
        <v>18</v>
      </c>
      <c r="AB5">
        <v>19</v>
      </c>
      <c r="AC5">
        <v>20</v>
      </c>
      <c r="AD5">
        <v>20</v>
      </c>
      <c r="AE5">
        <v>20</v>
      </c>
      <c r="AF5">
        <v>20</v>
      </c>
      <c r="AG5">
        <v>20</v>
      </c>
      <c r="AH5">
        <v>20</v>
      </c>
      <c r="AI5">
        <v>20</v>
      </c>
      <c r="AJ5">
        <v>20</v>
      </c>
      <c r="AK5">
        <v>20</v>
      </c>
      <c r="AL5">
        <v>20</v>
      </c>
      <c r="AM5">
        <v>20</v>
      </c>
    </row>
    <row r="6" spans="1:41" ht="12.75">
      <c r="A6" s="1"/>
      <c r="C6" s="157"/>
      <c r="D6" s="67" t="s">
        <v>39</v>
      </c>
      <c r="E6">
        <v>20.44</v>
      </c>
      <c r="F6">
        <v>21.15</v>
      </c>
      <c r="G6">
        <v>23.19</v>
      </c>
      <c r="H6">
        <v>26.12</v>
      </c>
      <c r="I6">
        <v>26.79</v>
      </c>
      <c r="J6">
        <v>27.98</v>
      </c>
      <c r="K6">
        <v>29.42</v>
      </c>
      <c r="L6">
        <v>30.3</v>
      </c>
      <c r="M6">
        <v>31.85</v>
      </c>
      <c r="N6">
        <v>33.21</v>
      </c>
      <c r="O6">
        <v>34.46</v>
      </c>
      <c r="P6">
        <v>35.61</v>
      </c>
      <c r="Q6">
        <v>37.35</v>
      </c>
      <c r="R6">
        <v>39.19</v>
      </c>
      <c r="S6">
        <v>39.95</v>
      </c>
      <c r="T6">
        <v>40.57</v>
      </c>
      <c r="U6">
        <v>41.27</v>
      </c>
      <c r="V6">
        <v>41.91</v>
      </c>
      <c r="W6">
        <v>42.49</v>
      </c>
      <c r="X6">
        <v>43.04</v>
      </c>
      <c r="Y6">
        <v>43.54</v>
      </c>
      <c r="Z6">
        <v>44.09</v>
      </c>
      <c r="AA6">
        <v>44.6</v>
      </c>
      <c r="AB6">
        <v>45.25</v>
      </c>
      <c r="AC6">
        <v>45.86</v>
      </c>
      <c r="AD6">
        <v>46.14</v>
      </c>
      <c r="AE6">
        <v>46.7</v>
      </c>
      <c r="AF6">
        <v>47.51</v>
      </c>
      <c r="AG6">
        <v>48.26</v>
      </c>
      <c r="AH6">
        <v>50.17</v>
      </c>
      <c r="AI6">
        <v>54.31</v>
      </c>
      <c r="AJ6">
        <v>56.17</v>
      </c>
      <c r="AK6">
        <v>57.6</v>
      </c>
      <c r="AL6">
        <v>58.95</v>
      </c>
      <c r="AM6">
        <v>60.37</v>
      </c>
      <c r="AO6" t="s">
        <v>90</v>
      </c>
    </row>
    <row r="7" spans="1:42" ht="12.75">
      <c r="A7" s="1"/>
      <c r="C7" s="157"/>
      <c r="D7" s="67" t="s">
        <v>40</v>
      </c>
      <c r="E7">
        <v>13.65</v>
      </c>
      <c r="F7">
        <v>15.04</v>
      </c>
      <c r="G7">
        <v>16.97</v>
      </c>
      <c r="H7">
        <v>19.76</v>
      </c>
      <c r="I7">
        <v>20.44</v>
      </c>
      <c r="J7">
        <v>21.71</v>
      </c>
      <c r="K7">
        <v>23.31</v>
      </c>
      <c r="L7">
        <v>24.52</v>
      </c>
      <c r="M7">
        <v>26.78</v>
      </c>
      <c r="N7">
        <v>28.87</v>
      </c>
      <c r="O7">
        <v>30.81</v>
      </c>
      <c r="P7">
        <v>32.62</v>
      </c>
      <c r="Q7">
        <v>35.47</v>
      </c>
      <c r="R7">
        <v>38.88</v>
      </c>
      <c r="S7">
        <v>41.96</v>
      </c>
      <c r="T7">
        <v>44.57</v>
      </c>
      <c r="U7">
        <v>47.54</v>
      </c>
      <c r="V7">
        <v>50.28</v>
      </c>
      <c r="W7">
        <v>52.83</v>
      </c>
      <c r="X7">
        <v>55.27</v>
      </c>
      <c r="Y7">
        <v>57.54</v>
      </c>
      <c r="Z7">
        <v>60.05</v>
      </c>
      <c r="AA7">
        <v>62.42</v>
      </c>
      <c r="AB7">
        <v>65.64</v>
      </c>
      <c r="AC7">
        <v>69.02</v>
      </c>
      <c r="AD7">
        <v>70.71</v>
      </c>
      <c r="AE7">
        <v>73.99</v>
      </c>
      <c r="AF7">
        <v>78.93</v>
      </c>
      <c r="AG7">
        <v>83.52</v>
      </c>
      <c r="AH7">
        <v>95.57</v>
      </c>
      <c r="AI7">
        <v>123.45</v>
      </c>
      <c r="AJ7">
        <v>136.67</v>
      </c>
      <c r="AK7">
        <v>147.17</v>
      </c>
      <c r="AL7">
        <v>157.36</v>
      </c>
      <c r="AM7">
        <v>168.28</v>
      </c>
      <c r="AO7" s="67" t="s">
        <v>91</v>
      </c>
      <c r="AP7" s="113">
        <v>3.02E-05</v>
      </c>
    </row>
    <row r="8" spans="1:42" ht="12.75">
      <c r="A8" s="1"/>
      <c r="C8" s="157"/>
      <c r="D8" s="29" t="s">
        <v>41</v>
      </c>
      <c r="E8">
        <v>17.12</v>
      </c>
      <c r="F8">
        <v>17.71</v>
      </c>
      <c r="G8">
        <v>19.59</v>
      </c>
      <c r="H8">
        <v>22.32</v>
      </c>
      <c r="I8">
        <v>22.94</v>
      </c>
      <c r="J8">
        <v>24.04</v>
      </c>
      <c r="K8">
        <v>25.36</v>
      </c>
      <c r="L8">
        <v>26.17</v>
      </c>
      <c r="M8">
        <v>27.62</v>
      </c>
      <c r="N8">
        <v>28.88</v>
      </c>
      <c r="O8">
        <v>30.07</v>
      </c>
      <c r="P8">
        <v>31.19</v>
      </c>
      <c r="Q8">
        <v>32.88</v>
      </c>
      <c r="R8">
        <v>34.67</v>
      </c>
      <c r="S8">
        <v>35.4</v>
      </c>
      <c r="T8">
        <v>36</v>
      </c>
      <c r="U8">
        <v>36.67</v>
      </c>
      <c r="V8">
        <v>37.28</v>
      </c>
      <c r="W8">
        <v>37.84</v>
      </c>
      <c r="X8">
        <v>38.37</v>
      </c>
      <c r="Y8">
        <v>38.85</v>
      </c>
      <c r="Z8">
        <v>39.38</v>
      </c>
      <c r="AA8">
        <v>39.87</v>
      </c>
      <c r="AB8">
        <v>40.49</v>
      </c>
      <c r="AC8">
        <v>41.06</v>
      </c>
      <c r="AD8">
        <v>41.33</v>
      </c>
      <c r="AE8">
        <v>41.84</v>
      </c>
      <c r="AF8">
        <v>42.59</v>
      </c>
      <c r="AG8">
        <v>43.28</v>
      </c>
      <c r="AH8">
        <v>45.04</v>
      </c>
      <c r="AI8">
        <v>48.88</v>
      </c>
      <c r="AJ8">
        <v>50.59</v>
      </c>
      <c r="AK8">
        <v>51.92</v>
      </c>
      <c r="AL8">
        <v>53.17</v>
      </c>
      <c r="AM8">
        <v>54.48</v>
      </c>
      <c r="AO8" s="67" t="s">
        <v>92</v>
      </c>
      <c r="AP8" s="114">
        <v>0.001434996</v>
      </c>
    </row>
    <row r="9" spans="1:39" ht="12.75">
      <c r="A9" s="1"/>
      <c r="C9" s="157"/>
      <c r="D9" s="29" t="s">
        <v>42</v>
      </c>
      <c r="E9">
        <v>0.67</v>
      </c>
      <c r="F9">
        <v>0.71</v>
      </c>
      <c r="G9">
        <v>0.73</v>
      </c>
      <c r="H9">
        <v>0.76</v>
      </c>
      <c r="I9">
        <v>0.76</v>
      </c>
      <c r="J9">
        <v>0.78</v>
      </c>
      <c r="K9">
        <v>0.79</v>
      </c>
      <c r="L9">
        <v>0.81</v>
      </c>
      <c r="M9">
        <v>0.84</v>
      </c>
      <c r="N9">
        <v>0.87</v>
      </c>
      <c r="O9">
        <v>0.89</v>
      </c>
      <c r="P9">
        <v>0.92</v>
      </c>
      <c r="Q9">
        <v>0.95</v>
      </c>
      <c r="R9">
        <v>0.99</v>
      </c>
      <c r="S9">
        <v>1.05</v>
      </c>
      <c r="T9">
        <v>1.1</v>
      </c>
      <c r="U9">
        <v>1.15</v>
      </c>
      <c r="V9">
        <v>1.2</v>
      </c>
      <c r="W9">
        <v>1.24</v>
      </c>
      <c r="X9">
        <v>1.28</v>
      </c>
      <c r="Y9">
        <v>1.32</v>
      </c>
      <c r="Z9">
        <v>1.36</v>
      </c>
      <c r="AA9">
        <v>1.4</v>
      </c>
      <c r="AB9">
        <v>1.45</v>
      </c>
      <c r="AC9">
        <v>1.51</v>
      </c>
      <c r="AD9">
        <v>1.53</v>
      </c>
      <c r="AE9">
        <v>1.58</v>
      </c>
      <c r="AF9">
        <v>1.66</v>
      </c>
      <c r="AG9">
        <v>1.73</v>
      </c>
      <c r="AH9">
        <v>1.91</v>
      </c>
      <c r="AI9">
        <v>2.27</v>
      </c>
      <c r="AJ9">
        <v>2.43</v>
      </c>
      <c r="AK9">
        <v>2.56</v>
      </c>
      <c r="AL9">
        <v>2.67</v>
      </c>
      <c r="AM9">
        <v>2.79</v>
      </c>
    </row>
    <row r="10" spans="1:39" ht="12.75">
      <c r="A10" s="1"/>
      <c r="C10" s="157"/>
      <c r="D10" s="29" t="s">
        <v>43</v>
      </c>
      <c r="E10">
        <v>0.8</v>
      </c>
      <c r="F10">
        <v>0.85</v>
      </c>
      <c r="G10">
        <v>0.87</v>
      </c>
      <c r="H10">
        <v>0.89</v>
      </c>
      <c r="I10">
        <v>0.89</v>
      </c>
      <c r="J10">
        <v>0.9</v>
      </c>
      <c r="K10">
        <v>0.92</v>
      </c>
      <c r="L10">
        <v>0.94</v>
      </c>
      <c r="M10">
        <v>0.97</v>
      </c>
      <c r="N10">
        <v>1</v>
      </c>
      <c r="O10">
        <v>1.02</v>
      </c>
      <c r="P10">
        <v>1.05</v>
      </c>
      <c r="Q10">
        <v>1.08</v>
      </c>
      <c r="R10">
        <v>1.12</v>
      </c>
      <c r="S10">
        <v>1.19</v>
      </c>
      <c r="T10">
        <v>1.24</v>
      </c>
      <c r="U10">
        <v>1.3</v>
      </c>
      <c r="V10">
        <v>1.35</v>
      </c>
      <c r="W10">
        <v>1.4</v>
      </c>
      <c r="X10">
        <v>1.44</v>
      </c>
      <c r="Y10">
        <v>1.48</v>
      </c>
      <c r="Z10">
        <v>1.52</v>
      </c>
      <c r="AA10">
        <v>1.57</v>
      </c>
      <c r="AB10">
        <v>1.62</v>
      </c>
      <c r="AC10">
        <v>1.68</v>
      </c>
      <c r="AD10">
        <v>1.71</v>
      </c>
      <c r="AE10">
        <v>1.77</v>
      </c>
      <c r="AF10">
        <v>1.85</v>
      </c>
      <c r="AG10">
        <v>1.93</v>
      </c>
      <c r="AH10">
        <v>2.12</v>
      </c>
      <c r="AI10">
        <v>2.53</v>
      </c>
      <c r="AJ10">
        <v>2.7</v>
      </c>
      <c r="AK10">
        <v>2.83</v>
      </c>
      <c r="AL10">
        <v>2.96</v>
      </c>
      <c r="AM10">
        <v>3.09</v>
      </c>
    </row>
    <row r="11" spans="1:39" ht="12.75">
      <c r="A11" s="1"/>
      <c r="C11" s="69"/>
      <c r="D11" s="29" t="s">
        <v>89</v>
      </c>
      <c r="E11" s="28">
        <f>$AP$7*E4+$AP$8</f>
        <v>0.001483316</v>
      </c>
      <c r="F11" s="28">
        <f aca="true" t="shared" si="0" ref="F11:AM11">$AP$7*F4+$AP$8</f>
        <v>0.001495396</v>
      </c>
      <c r="G11" s="28">
        <f t="shared" si="0"/>
        <v>0.001510496</v>
      </c>
      <c r="H11" s="28">
        <f t="shared" si="0"/>
        <v>0.001534656</v>
      </c>
      <c r="I11" s="28">
        <f t="shared" si="0"/>
        <v>0.001540696</v>
      </c>
      <c r="J11" s="28">
        <f t="shared" si="0"/>
        <v>0.001553682</v>
      </c>
      <c r="K11" s="28">
        <f t="shared" si="0"/>
        <v>0.001570896</v>
      </c>
      <c r="L11" s="28">
        <f t="shared" si="0"/>
        <v>0.001585996</v>
      </c>
      <c r="M11" s="28">
        <f t="shared" si="0"/>
        <v>0.001616196</v>
      </c>
      <c r="N11" s="28">
        <f t="shared" si="0"/>
        <v>0.001646396</v>
      </c>
      <c r="O11" s="28">
        <f t="shared" si="0"/>
        <v>0.001676596</v>
      </c>
      <c r="P11" s="28">
        <f t="shared" si="0"/>
        <v>0.001706796</v>
      </c>
      <c r="Q11" s="28">
        <f t="shared" si="0"/>
        <v>0.001758136</v>
      </c>
      <c r="R11" s="28">
        <f t="shared" si="0"/>
        <v>0.001827596</v>
      </c>
      <c r="S11" s="28">
        <f t="shared" si="0"/>
        <v>0.001906116</v>
      </c>
      <c r="T11" s="28">
        <f t="shared" si="0"/>
        <v>0.001978596</v>
      </c>
      <c r="U11" s="28">
        <f t="shared" si="0"/>
        <v>0.002069196</v>
      </c>
      <c r="V11" s="28">
        <f t="shared" si="0"/>
        <v>0.002159796</v>
      </c>
      <c r="W11" s="28">
        <f t="shared" si="0"/>
        <v>0.002250396</v>
      </c>
      <c r="X11" s="28">
        <f t="shared" si="0"/>
        <v>0.002340996</v>
      </c>
      <c r="Y11" s="28">
        <f t="shared" si="0"/>
        <v>0.0024315960000000003</v>
      </c>
      <c r="Z11" s="28">
        <f t="shared" si="0"/>
        <v>0.0025372959999999996</v>
      </c>
      <c r="AA11" s="28">
        <f t="shared" si="0"/>
        <v>0.002642996</v>
      </c>
      <c r="AB11" s="28">
        <f t="shared" si="0"/>
        <v>0.002793996</v>
      </c>
      <c r="AC11" s="28">
        <f t="shared" si="0"/>
        <v>0.0029661360000000003</v>
      </c>
      <c r="AD11" s="28">
        <f t="shared" si="0"/>
        <v>0.003056736</v>
      </c>
      <c r="AE11" s="28">
        <f t="shared" si="0"/>
        <v>0.0032469960000000003</v>
      </c>
      <c r="AF11" s="28">
        <f t="shared" si="0"/>
        <v>0.003548996</v>
      </c>
      <c r="AG11" s="28">
        <f t="shared" si="0"/>
        <v>0.0038509959999999998</v>
      </c>
      <c r="AH11" s="28">
        <f t="shared" si="0"/>
        <v>0.0047569959999999994</v>
      </c>
      <c r="AI11" s="28">
        <f t="shared" si="0"/>
        <v>0.007474995999999999</v>
      </c>
      <c r="AJ11" s="28">
        <f t="shared" si="0"/>
        <v>0.009075596</v>
      </c>
      <c r="AK11" s="28">
        <f t="shared" si="0"/>
        <v>0.010494996</v>
      </c>
      <c r="AL11" s="28">
        <f t="shared" si="0"/>
        <v>0.012004996</v>
      </c>
      <c r="AM11" s="28">
        <f t="shared" si="0"/>
        <v>0.013756596</v>
      </c>
    </row>
    <row r="12" spans="1:21" ht="12.75">
      <c r="A12" s="1"/>
      <c r="C12" s="6" t="s">
        <v>98</v>
      </c>
      <c r="D12" s="28"/>
      <c r="E12" s="28"/>
      <c r="F12" s="28"/>
      <c r="G12" s="28"/>
      <c r="H12" s="28"/>
      <c r="I12" s="28"/>
      <c r="J12" s="28"/>
      <c r="K12" s="28"/>
      <c r="L12" s="68"/>
      <c r="M12" s="68"/>
      <c r="N12" s="68"/>
      <c r="O12" s="68"/>
      <c r="P12" s="68"/>
      <c r="Q12" s="68"/>
      <c r="R12" s="68"/>
      <c r="S12" s="68"/>
      <c r="T12" s="68"/>
      <c r="U12" s="68"/>
    </row>
    <row r="13" spans="1:39" ht="12.75">
      <c r="A13" s="1"/>
      <c r="B13" s="70"/>
      <c r="C13" t="s">
        <v>8</v>
      </c>
      <c r="D13" t="s">
        <v>9</v>
      </c>
      <c r="E13" s="28" t="s">
        <v>44</v>
      </c>
      <c r="F13" s="28" t="s">
        <v>45</v>
      </c>
      <c r="G13" s="28" t="s">
        <v>46</v>
      </c>
      <c r="H13" s="28" t="s">
        <v>47</v>
      </c>
      <c r="I13" s="28" t="s">
        <v>48</v>
      </c>
      <c r="J13" s="28" t="s">
        <v>49</v>
      </c>
      <c r="K13" s="28" t="s">
        <v>50</v>
      </c>
      <c r="L13" s="28" t="s">
        <v>51</v>
      </c>
      <c r="M13" s="28" t="s">
        <v>52</v>
      </c>
      <c r="N13" s="28" t="s">
        <v>53</v>
      </c>
      <c r="O13" s="28" t="s">
        <v>54</v>
      </c>
      <c r="P13" s="28" t="s">
        <v>55</v>
      </c>
      <c r="Q13" s="28" t="s">
        <v>56</v>
      </c>
      <c r="R13" s="28" t="s">
        <v>57</v>
      </c>
      <c r="S13" s="28" t="s">
        <v>58</v>
      </c>
      <c r="T13" s="28" t="s">
        <v>59</v>
      </c>
      <c r="U13" s="28" t="s">
        <v>60</v>
      </c>
      <c r="V13" s="28" t="s">
        <v>61</v>
      </c>
      <c r="W13" s="28" t="s">
        <v>62</v>
      </c>
      <c r="X13" s="28" t="s">
        <v>63</v>
      </c>
      <c r="Y13" s="28" t="s">
        <v>64</v>
      </c>
      <c r="Z13" s="28" t="s">
        <v>65</v>
      </c>
      <c r="AA13" s="28" t="s">
        <v>66</v>
      </c>
      <c r="AB13" s="28" t="s">
        <v>67</v>
      </c>
      <c r="AC13" s="28" t="s">
        <v>68</v>
      </c>
      <c r="AD13" s="28" t="s">
        <v>69</v>
      </c>
      <c r="AE13" s="28" t="s">
        <v>70</v>
      </c>
      <c r="AF13" s="28" t="s">
        <v>71</v>
      </c>
      <c r="AG13" s="28" t="s">
        <v>72</v>
      </c>
      <c r="AH13" s="28" t="s">
        <v>73</v>
      </c>
      <c r="AI13" s="28" t="s">
        <v>93</v>
      </c>
      <c r="AJ13" s="28" t="s">
        <v>94</v>
      </c>
      <c r="AK13" s="28" t="s">
        <v>95</v>
      </c>
      <c r="AL13" s="28" t="s">
        <v>96</v>
      </c>
      <c r="AM13" s="28" t="s">
        <v>97</v>
      </c>
    </row>
    <row r="14" spans="1:39" ht="12.75">
      <c r="A14" s="1"/>
      <c r="B14" s="71"/>
      <c r="C14" s="72">
        <v>0</v>
      </c>
      <c r="D14" s="73">
        <v>100</v>
      </c>
      <c r="E14" s="28">
        <f aca="true" t="shared" si="1" ref="E14:N23">IF(E$2&lt;$D14,"",E$2-$D14)</f>
      </c>
      <c r="F14" s="28">
        <f t="shared" si="1"/>
      </c>
      <c r="G14" s="28">
        <f t="shared" si="1"/>
      </c>
      <c r="H14" s="28">
        <f t="shared" si="1"/>
      </c>
      <c r="I14" s="28">
        <f t="shared" si="1"/>
      </c>
      <c r="J14" s="28">
        <f t="shared" si="1"/>
      </c>
      <c r="K14" s="28">
        <f t="shared" si="1"/>
      </c>
      <c r="L14" s="28">
        <f t="shared" si="1"/>
      </c>
      <c r="M14" s="28">
        <f t="shared" si="1"/>
      </c>
      <c r="N14" s="28">
        <f t="shared" si="1"/>
      </c>
      <c r="O14" s="28">
        <f aca="true" t="shared" si="2" ref="O14:X23">IF(O$2&lt;$D14,"",O$2-$D14)</f>
      </c>
      <c r="P14" s="28">
        <f t="shared" si="2"/>
      </c>
      <c r="Q14" s="28">
        <f t="shared" si="2"/>
      </c>
      <c r="R14" s="28">
        <f t="shared" si="2"/>
      </c>
      <c r="S14" s="28">
        <f t="shared" si="2"/>
      </c>
      <c r="T14" s="28">
        <f t="shared" si="2"/>
      </c>
      <c r="U14" s="28">
        <f t="shared" si="2"/>
      </c>
      <c r="V14" s="28">
        <f t="shared" si="2"/>
      </c>
      <c r="W14" s="28">
        <f t="shared" si="2"/>
      </c>
      <c r="X14" s="28">
        <f t="shared" si="2"/>
      </c>
      <c r="Y14" s="28">
        <f aca="true" t="shared" si="3" ref="Y14:AM29">IF(Y$2&lt;$D14,"",Y$2-$D14)</f>
      </c>
      <c r="Z14" s="28">
        <f t="shared" si="3"/>
      </c>
      <c r="AA14" s="28">
        <f t="shared" si="3"/>
      </c>
      <c r="AB14" s="28">
        <f t="shared" si="3"/>
      </c>
      <c r="AC14" s="28">
        <f t="shared" si="3"/>
      </c>
      <c r="AD14" s="28">
        <f t="shared" si="3"/>
      </c>
      <c r="AE14" s="28">
        <f t="shared" si="3"/>
      </c>
      <c r="AF14" s="28">
        <f t="shared" si="3"/>
      </c>
      <c r="AG14" s="28">
        <f t="shared" si="3"/>
      </c>
      <c r="AH14" s="28">
        <f t="shared" si="3"/>
      </c>
      <c r="AI14" s="28">
        <f t="shared" si="3"/>
      </c>
      <c r="AJ14" s="28">
        <f t="shared" si="3"/>
      </c>
      <c r="AK14" s="28">
        <f t="shared" si="3"/>
      </c>
      <c r="AL14" s="28">
        <f t="shared" si="3"/>
      </c>
      <c r="AM14" s="28">
        <f t="shared" si="3"/>
      </c>
    </row>
    <row r="15" spans="1:39" ht="12.75">
      <c r="A15" s="1"/>
      <c r="C15" s="72">
        <v>7.5</v>
      </c>
      <c r="D15" s="72">
        <v>97.44</v>
      </c>
      <c r="E15" s="28">
        <f t="shared" si="1"/>
      </c>
      <c r="F15" s="28">
        <f t="shared" si="1"/>
      </c>
      <c r="G15" s="28">
        <f t="shared" si="1"/>
      </c>
      <c r="H15" s="28">
        <f t="shared" si="1"/>
      </c>
      <c r="I15" s="28">
        <f t="shared" si="1"/>
      </c>
      <c r="J15" s="28">
        <f t="shared" si="1"/>
      </c>
      <c r="K15" s="28">
        <f t="shared" si="1"/>
      </c>
      <c r="L15" s="28">
        <f t="shared" si="1"/>
      </c>
      <c r="M15" s="28">
        <f t="shared" si="1"/>
      </c>
      <c r="N15" s="28">
        <f t="shared" si="1"/>
      </c>
      <c r="O15" s="28">
        <f t="shared" si="2"/>
      </c>
      <c r="P15" s="28">
        <f t="shared" si="2"/>
      </c>
      <c r="Q15" s="28">
        <f t="shared" si="2"/>
      </c>
      <c r="R15" s="28">
        <f t="shared" si="2"/>
      </c>
      <c r="S15" s="28">
        <f t="shared" si="2"/>
      </c>
      <c r="T15" s="28">
        <f t="shared" si="2"/>
      </c>
      <c r="U15" s="28">
        <f t="shared" si="2"/>
      </c>
      <c r="V15" s="28">
        <f t="shared" si="2"/>
      </c>
      <c r="W15" s="28">
        <f t="shared" si="2"/>
      </c>
      <c r="X15" s="28">
        <f t="shared" si="2"/>
      </c>
      <c r="Y15" s="28">
        <f t="shared" si="3"/>
      </c>
      <c r="Z15" s="28">
        <f t="shared" si="3"/>
      </c>
      <c r="AA15" s="28">
        <f t="shared" si="3"/>
      </c>
      <c r="AB15" s="28">
        <f t="shared" si="3"/>
      </c>
      <c r="AC15" s="28">
        <f t="shared" si="3"/>
      </c>
      <c r="AD15" s="28">
        <f t="shared" si="3"/>
      </c>
      <c r="AE15" s="28">
        <f t="shared" si="3"/>
      </c>
      <c r="AF15" s="28">
        <f t="shared" si="3"/>
      </c>
      <c r="AG15" s="28">
        <f t="shared" si="3"/>
      </c>
      <c r="AH15" s="28">
        <f t="shared" si="3"/>
      </c>
      <c r="AI15" s="28">
        <f t="shared" si="3"/>
      </c>
      <c r="AJ15" s="28">
        <f t="shared" si="3"/>
      </c>
      <c r="AK15" s="28">
        <f t="shared" si="3"/>
      </c>
      <c r="AL15" s="28">
        <f t="shared" si="3"/>
      </c>
      <c r="AM15" s="28">
        <f t="shared" si="3"/>
      </c>
    </row>
    <row r="16" spans="1:39" ht="12.75">
      <c r="A16" s="1"/>
      <c r="C16" s="72">
        <v>16.5</v>
      </c>
      <c r="D16" s="72">
        <v>93.77</v>
      </c>
      <c r="E16" s="28">
        <f t="shared" si="1"/>
      </c>
      <c r="F16" s="28">
        <f t="shared" si="1"/>
      </c>
      <c r="G16" s="28">
        <f t="shared" si="1"/>
      </c>
      <c r="H16" s="28">
        <f t="shared" si="1"/>
      </c>
      <c r="I16" s="28">
        <f t="shared" si="1"/>
      </c>
      <c r="J16" s="28">
        <f t="shared" si="1"/>
      </c>
      <c r="K16" s="28">
        <f t="shared" si="1"/>
      </c>
      <c r="L16" s="28">
        <f t="shared" si="1"/>
      </c>
      <c r="M16" s="28">
        <f t="shared" si="1"/>
      </c>
      <c r="N16" s="28">
        <f t="shared" si="1"/>
      </c>
      <c r="O16" s="28">
        <f t="shared" si="2"/>
      </c>
      <c r="P16" s="28">
        <f t="shared" si="2"/>
      </c>
      <c r="Q16" s="28">
        <f t="shared" si="2"/>
      </c>
      <c r="R16" s="28">
        <f t="shared" si="2"/>
      </c>
      <c r="S16" s="28">
        <f t="shared" si="2"/>
      </c>
      <c r="T16" s="28">
        <f t="shared" si="2"/>
      </c>
      <c r="U16" s="28">
        <f t="shared" si="2"/>
      </c>
      <c r="V16" s="28">
        <f t="shared" si="2"/>
      </c>
      <c r="W16" s="28">
        <f t="shared" si="2"/>
      </c>
      <c r="X16" s="28">
        <f t="shared" si="2"/>
      </c>
      <c r="Y16" s="28">
        <f t="shared" si="3"/>
      </c>
      <c r="Z16" s="28">
        <f t="shared" si="3"/>
      </c>
      <c r="AA16" s="28">
        <f t="shared" si="3"/>
      </c>
      <c r="AB16" s="28">
        <f t="shared" si="3"/>
      </c>
      <c r="AC16" s="28">
        <f t="shared" si="3"/>
      </c>
      <c r="AD16" s="28">
        <f t="shared" si="3"/>
      </c>
      <c r="AE16" s="28">
        <f t="shared" si="3"/>
      </c>
      <c r="AF16" s="28">
        <f t="shared" si="3"/>
      </c>
      <c r="AG16" s="28">
        <f t="shared" si="3"/>
      </c>
      <c r="AH16" s="28">
        <f t="shared" si="3"/>
      </c>
      <c r="AI16" s="28">
        <f t="shared" si="3"/>
      </c>
      <c r="AJ16" s="28">
        <f t="shared" si="3"/>
      </c>
      <c r="AK16" s="28">
        <f t="shared" si="3"/>
      </c>
      <c r="AL16" s="28">
        <f t="shared" si="3"/>
      </c>
      <c r="AM16" s="28">
        <f t="shared" si="3"/>
      </c>
    </row>
    <row r="17" spans="1:39" ht="12.75">
      <c r="A17" s="1"/>
      <c r="C17" s="72">
        <v>20.7</v>
      </c>
      <c r="D17" s="72">
        <v>92.19</v>
      </c>
      <c r="E17" s="28">
        <f t="shared" si="1"/>
      </c>
      <c r="F17" s="28">
        <f t="shared" si="1"/>
      </c>
      <c r="G17" s="28">
        <f t="shared" si="1"/>
      </c>
      <c r="H17" s="28">
        <f t="shared" si="1"/>
      </c>
      <c r="I17" s="28">
        <f t="shared" si="1"/>
      </c>
      <c r="J17" s="28">
        <f t="shared" si="1"/>
      </c>
      <c r="K17" s="28">
        <f t="shared" si="1"/>
      </c>
      <c r="L17" s="28">
        <f t="shared" si="1"/>
      </c>
      <c r="M17" s="28">
        <f t="shared" si="1"/>
      </c>
      <c r="N17" s="28">
        <f t="shared" si="1"/>
      </c>
      <c r="O17" s="28">
        <f t="shared" si="2"/>
      </c>
      <c r="P17" s="28">
        <f t="shared" si="2"/>
      </c>
      <c r="Q17" s="28">
        <f t="shared" si="2"/>
      </c>
      <c r="R17" s="28">
        <f t="shared" si="2"/>
      </c>
      <c r="S17" s="28">
        <f t="shared" si="2"/>
      </c>
      <c r="T17" s="28">
        <f t="shared" si="2"/>
      </c>
      <c r="U17" s="28">
        <f t="shared" si="2"/>
      </c>
      <c r="V17" s="28">
        <f t="shared" si="2"/>
      </c>
      <c r="W17" s="28">
        <f t="shared" si="2"/>
      </c>
      <c r="X17" s="28">
        <f t="shared" si="2"/>
      </c>
      <c r="Y17" s="28">
        <f t="shared" si="3"/>
      </c>
      <c r="Z17" s="28">
        <f t="shared" si="3"/>
      </c>
      <c r="AA17" s="28">
        <f t="shared" si="3"/>
      </c>
      <c r="AB17" s="28">
        <f t="shared" si="3"/>
      </c>
      <c r="AC17" s="28">
        <f t="shared" si="3"/>
      </c>
      <c r="AD17" s="28">
        <f t="shared" si="3"/>
      </c>
      <c r="AE17" s="28">
        <f t="shared" si="3"/>
      </c>
      <c r="AF17" s="28">
        <f t="shared" si="3"/>
      </c>
      <c r="AG17" s="28">
        <f t="shared" si="3"/>
      </c>
      <c r="AH17" s="28">
        <f t="shared" si="3"/>
      </c>
      <c r="AI17" s="28">
        <f t="shared" si="3"/>
      </c>
      <c r="AJ17" s="28">
        <f t="shared" si="3"/>
      </c>
      <c r="AK17" s="28">
        <f t="shared" si="3"/>
      </c>
      <c r="AL17" s="28">
        <f t="shared" si="3"/>
      </c>
      <c r="AM17" s="28">
        <f t="shared" si="3"/>
      </c>
    </row>
    <row r="18" spans="1:39" ht="12.75">
      <c r="A18" s="1"/>
      <c r="C18" s="72">
        <v>22.7</v>
      </c>
      <c r="D18" s="72">
        <v>90.02</v>
      </c>
      <c r="E18" s="28">
        <f t="shared" si="1"/>
      </c>
      <c r="F18" s="28">
        <f t="shared" si="1"/>
      </c>
      <c r="G18" s="28">
        <f t="shared" si="1"/>
      </c>
      <c r="H18" s="28">
        <f t="shared" si="1"/>
      </c>
      <c r="I18" s="28">
        <f t="shared" si="1"/>
      </c>
      <c r="J18" s="28">
        <f t="shared" si="1"/>
      </c>
      <c r="K18" s="28">
        <f t="shared" si="1"/>
      </c>
      <c r="L18" s="28">
        <f t="shared" si="1"/>
      </c>
      <c r="M18" s="28">
        <f t="shared" si="1"/>
      </c>
      <c r="N18" s="28">
        <f t="shared" si="1"/>
      </c>
      <c r="O18" s="28">
        <f t="shared" si="2"/>
      </c>
      <c r="P18" s="28">
        <f t="shared" si="2"/>
      </c>
      <c r="Q18" s="28">
        <f t="shared" si="2"/>
      </c>
      <c r="R18" s="28">
        <f t="shared" si="2"/>
      </c>
      <c r="S18" s="28">
        <f t="shared" si="2"/>
      </c>
      <c r="T18" s="28">
        <f t="shared" si="2"/>
      </c>
      <c r="U18" s="28">
        <f t="shared" si="2"/>
      </c>
      <c r="V18" s="28">
        <f t="shared" si="2"/>
      </c>
      <c r="W18" s="28">
        <f t="shared" si="2"/>
      </c>
      <c r="X18" s="28">
        <f t="shared" si="2"/>
      </c>
      <c r="Y18" s="28">
        <f t="shared" si="3"/>
      </c>
      <c r="Z18" s="28">
        <f t="shared" si="3"/>
      </c>
      <c r="AA18" s="28">
        <f t="shared" si="3"/>
      </c>
      <c r="AB18" s="28">
        <f t="shared" si="3"/>
      </c>
      <c r="AC18" s="28">
        <f t="shared" si="3"/>
        <v>0.04100000000001103</v>
      </c>
      <c r="AD18" s="28">
        <f t="shared" si="3"/>
        <v>0.08200000000000784</v>
      </c>
      <c r="AE18" s="28">
        <f t="shared" si="3"/>
        <v>0.16100000000000136</v>
      </c>
      <c r="AF18" s="28">
        <f t="shared" si="3"/>
        <v>0.2780000000000058</v>
      </c>
      <c r="AG18" s="28">
        <f t="shared" si="3"/>
        <v>0.3850000000000051</v>
      </c>
      <c r="AH18" s="28">
        <f t="shared" si="3"/>
        <v>0.6580000000000013</v>
      </c>
      <c r="AI18" s="28">
        <f t="shared" si="3"/>
        <v>1.25</v>
      </c>
      <c r="AJ18" s="28">
        <f t="shared" si="3"/>
        <v>1.5200000000000102</v>
      </c>
      <c r="AK18" s="28">
        <f t="shared" si="3"/>
        <v>1.7199999999999989</v>
      </c>
      <c r="AL18" s="28">
        <f t="shared" si="3"/>
        <v>1.9200000000000017</v>
      </c>
      <c r="AM18" s="28">
        <f t="shared" si="3"/>
        <v>2.1200000000000045</v>
      </c>
    </row>
    <row r="19" spans="1:39" ht="12.75">
      <c r="A19" s="1"/>
      <c r="C19" s="72">
        <v>24.6</v>
      </c>
      <c r="D19" s="72">
        <v>88.99</v>
      </c>
      <c r="E19" s="28">
        <f t="shared" si="1"/>
      </c>
      <c r="F19" s="28">
        <f t="shared" si="1"/>
      </c>
      <c r="G19" s="28">
        <f t="shared" si="1"/>
      </c>
      <c r="H19" s="28">
        <f t="shared" si="1"/>
      </c>
      <c r="I19" s="28">
        <f t="shared" si="1"/>
      </c>
      <c r="J19" s="28">
        <f t="shared" si="1"/>
      </c>
      <c r="K19" s="28">
        <f t="shared" si="1"/>
      </c>
      <c r="L19" s="28">
        <f t="shared" si="1"/>
      </c>
      <c r="M19" s="28">
        <f t="shared" si="1"/>
      </c>
      <c r="N19" s="28">
        <f t="shared" si="1"/>
      </c>
      <c r="O19" s="28">
        <f t="shared" si="2"/>
        <v>0.028000000000005798</v>
      </c>
      <c r="P19" s="28">
        <f t="shared" si="2"/>
        <v>0.0870000000000033</v>
      </c>
      <c r="Q19" s="28">
        <f t="shared" si="2"/>
        <v>0.17600000000000193</v>
      </c>
      <c r="R19" s="28">
        <f t="shared" si="2"/>
        <v>0.277000000000001</v>
      </c>
      <c r="S19" s="28">
        <f t="shared" si="2"/>
        <v>0.3640000000000043</v>
      </c>
      <c r="T19" s="28">
        <f t="shared" si="2"/>
        <v>0.4370000000000118</v>
      </c>
      <c r="U19" s="28">
        <f t="shared" si="2"/>
        <v>0.5190000000000055</v>
      </c>
      <c r="V19" s="28">
        <f t="shared" si="2"/>
        <v>0.5930000000000035</v>
      </c>
      <c r="W19" s="28">
        <f t="shared" si="2"/>
        <v>0.6610000000000014</v>
      </c>
      <c r="X19" s="28">
        <f t="shared" si="2"/>
        <v>0.7250000000000085</v>
      </c>
      <c r="Y19" s="28">
        <f t="shared" si="3"/>
        <v>0.784000000000006</v>
      </c>
      <c r="Z19" s="28">
        <f t="shared" si="3"/>
        <v>0.847999999999999</v>
      </c>
      <c r="AA19" s="28">
        <f t="shared" si="3"/>
        <v>0.9080000000000013</v>
      </c>
      <c r="AB19" s="28">
        <f t="shared" si="3"/>
        <v>0.9879999999999995</v>
      </c>
      <c r="AC19" s="28">
        <f t="shared" si="3"/>
        <v>1.0710000000000122</v>
      </c>
      <c r="AD19" s="28">
        <f t="shared" si="3"/>
        <v>1.112000000000009</v>
      </c>
      <c r="AE19" s="28">
        <f t="shared" si="3"/>
        <v>1.1910000000000025</v>
      </c>
      <c r="AF19" s="28">
        <f t="shared" si="3"/>
        <v>1.308000000000007</v>
      </c>
      <c r="AG19" s="28">
        <f t="shared" si="3"/>
        <v>1.4150000000000063</v>
      </c>
      <c r="AH19" s="28">
        <f t="shared" si="3"/>
        <v>1.6880000000000024</v>
      </c>
      <c r="AI19" s="28">
        <f t="shared" si="3"/>
        <v>2.280000000000001</v>
      </c>
      <c r="AJ19" s="28">
        <f t="shared" si="3"/>
        <v>2.5500000000000114</v>
      </c>
      <c r="AK19" s="28">
        <f t="shared" si="3"/>
        <v>2.75</v>
      </c>
      <c r="AL19" s="28">
        <f t="shared" si="3"/>
        <v>2.950000000000003</v>
      </c>
      <c r="AM19" s="28">
        <f t="shared" si="3"/>
        <v>3.1500000000000057</v>
      </c>
    </row>
    <row r="20" spans="1:39" ht="12.75">
      <c r="A20" s="1"/>
      <c r="C20" s="72">
        <v>24.6</v>
      </c>
      <c r="D20" s="72">
        <v>88.62</v>
      </c>
      <c r="E20" s="28">
        <f t="shared" si="1"/>
      </c>
      <c r="F20" s="28">
        <f t="shared" si="1"/>
      </c>
      <c r="G20" s="28">
        <f t="shared" si="1"/>
      </c>
      <c r="H20" s="28">
        <f t="shared" si="1"/>
      </c>
      <c r="I20" s="28">
        <f t="shared" si="1"/>
        <v>0.007999999999995566</v>
      </c>
      <c r="J20" s="28">
        <f t="shared" si="1"/>
        <v>0.06199999999999761</v>
      </c>
      <c r="K20" s="28">
        <f t="shared" si="1"/>
        <v>0.12699999999999534</v>
      </c>
      <c r="L20" s="28">
        <f t="shared" si="1"/>
        <v>0.17399999999999238</v>
      </c>
      <c r="M20" s="28">
        <f t="shared" si="1"/>
        <v>0.25799999999999557</v>
      </c>
      <c r="N20" s="28">
        <f t="shared" si="1"/>
        <v>0.33199999999999363</v>
      </c>
      <c r="O20" s="28">
        <f t="shared" si="2"/>
        <v>0.39799999999999613</v>
      </c>
      <c r="P20" s="28">
        <f t="shared" si="2"/>
        <v>0.45699999999999363</v>
      </c>
      <c r="Q20" s="28">
        <f t="shared" si="2"/>
        <v>0.5459999999999923</v>
      </c>
      <c r="R20" s="28">
        <f t="shared" si="2"/>
        <v>0.6469999999999914</v>
      </c>
      <c r="S20" s="28">
        <f t="shared" si="2"/>
        <v>0.7339999999999947</v>
      </c>
      <c r="T20" s="28">
        <f t="shared" si="2"/>
        <v>0.8070000000000022</v>
      </c>
      <c r="U20" s="28">
        <f t="shared" si="2"/>
        <v>0.8889999999999958</v>
      </c>
      <c r="V20" s="28">
        <f t="shared" si="2"/>
        <v>0.9629999999999939</v>
      </c>
      <c r="W20" s="28">
        <f t="shared" si="2"/>
        <v>1.0309999999999917</v>
      </c>
      <c r="X20" s="28">
        <f t="shared" si="2"/>
        <v>1.0949999999999989</v>
      </c>
      <c r="Y20" s="28">
        <f t="shared" si="3"/>
        <v>1.1539999999999964</v>
      </c>
      <c r="Z20" s="28">
        <f t="shared" si="3"/>
        <v>1.2179999999999893</v>
      </c>
      <c r="AA20" s="28">
        <f t="shared" si="3"/>
        <v>1.2779999999999916</v>
      </c>
      <c r="AB20" s="28">
        <f t="shared" si="3"/>
        <v>1.3579999999999899</v>
      </c>
      <c r="AC20" s="28">
        <f t="shared" si="3"/>
        <v>1.4410000000000025</v>
      </c>
      <c r="AD20" s="28">
        <f t="shared" si="3"/>
        <v>1.4819999999999993</v>
      </c>
      <c r="AE20" s="28">
        <f t="shared" si="3"/>
        <v>1.5609999999999928</v>
      </c>
      <c r="AF20" s="28">
        <f t="shared" si="3"/>
        <v>1.6779999999999973</v>
      </c>
      <c r="AG20" s="28">
        <f t="shared" si="3"/>
        <v>1.7849999999999966</v>
      </c>
      <c r="AH20" s="28">
        <f t="shared" si="3"/>
        <v>2.0579999999999927</v>
      </c>
      <c r="AI20" s="28">
        <f t="shared" si="3"/>
        <v>2.6499999999999915</v>
      </c>
      <c r="AJ20" s="28">
        <f t="shared" si="3"/>
        <v>2.9200000000000017</v>
      </c>
      <c r="AK20" s="28">
        <f t="shared" si="3"/>
        <v>3.1199999999999903</v>
      </c>
      <c r="AL20" s="28">
        <f t="shared" si="3"/>
        <v>3.319999999999993</v>
      </c>
      <c r="AM20" s="28">
        <f t="shared" si="3"/>
        <v>3.519999999999996</v>
      </c>
    </row>
    <row r="21" spans="1:39" ht="12.75">
      <c r="A21" s="1"/>
      <c r="C21" s="72">
        <v>25.3</v>
      </c>
      <c r="D21" s="72">
        <v>86.88</v>
      </c>
      <c r="E21" s="28">
        <f t="shared" si="1"/>
        <v>1.4010000000000105</v>
      </c>
      <c r="F21" s="28">
        <f t="shared" si="1"/>
        <v>1.4810000000000088</v>
      </c>
      <c r="G21" s="28">
        <f t="shared" si="1"/>
        <v>1.585000000000008</v>
      </c>
      <c r="H21" s="28">
        <f t="shared" si="1"/>
        <v>1.7180000000000035</v>
      </c>
      <c r="I21" s="28">
        <f t="shared" si="1"/>
        <v>1.7480000000000047</v>
      </c>
      <c r="J21" s="28">
        <f t="shared" si="1"/>
        <v>1.8020000000000067</v>
      </c>
      <c r="K21" s="28">
        <f t="shared" si="1"/>
        <v>1.8670000000000044</v>
      </c>
      <c r="L21" s="28">
        <f t="shared" si="1"/>
        <v>1.9140000000000015</v>
      </c>
      <c r="M21" s="28">
        <f t="shared" si="1"/>
        <v>1.9980000000000047</v>
      </c>
      <c r="N21" s="28">
        <f t="shared" si="1"/>
        <v>2.0720000000000027</v>
      </c>
      <c r="O21" s="28">
        <f t="shared" si="2"/>
        <v>2.1380000000000052</v>
      </c>
      <c r="P21" s="28">
        <f t="shared" si="2"/>
        <v>2.1970000000000027</v>
      </c>
      <c r="Q21" s="28">
        <f t="shared" si="2"/>
        <v>2.2860000000000014</v>
      </c>
      <c r="R21" s="28">
        <f t="shared" si="2"/>
        <v>2.3870000000000005</v>
      </c>
      <c r="S21" s="28">
        <f t="shared" si="2"/>
        <v>2.4740000000000038</v>
      </c>
      <c r="T21" s="28">
        <f t="shared" si="2"/>
        <v>2.5470000000000113</v>
      </c>
      <c r="U21" s="28">
        <f t="shared" si="2"/>
        <v>2.629000000000005</v>
      </c>
      <c r="V21" s="28">
        <f t="shared" si="2"/>
        <v>2.703000000000003</v>
      </c>
      <c r="W21" s="28">
        <f t="shared" si="2"/>
        <v>2.771000000000001</v>
      </c>
      <c r="X21" s="28">
        <f t="shared" si="2"/>
        <v>2.835000000000008</v>
      </c>
      <c r="Y21" s="28">
        <f t="shared" si="3"/>
        <v>2.8940000000000055</v>
      </c>
      <c r="Z21" s="28">
        <f t="shared" si="3"/>
        <v>2.9579999999999984</v>
      </c>
      <c r="AA21" s="28">
        <f t="shared" si="3"/>
        <v>3.0180000000000007</v>
      </c>
      <c r="AB21" s="28">
        <f t="shared" si="3"/>
        <v>3.097999999999999</v>
      </c>
      <c r="AC21" s="28">
        <f t="shared" si="3"/>
        <v>3.1810000000000116</v>
      </c>
      <c r="AD21" s="28">
        <f t="shared" si="3"/>
        <v>3.2220000000000084</v>
      </c>
      <c r="AE21" s="28">
        <f t="shared" si="3"/>
        <v>3.301000000000002</v>
      </c>
      <c r="AF21" s="28">
        <f t="shared" si="3"/>
        <v>3.4180000000000064</v>
      </c>
      <c r="AG21" s="28">
        <f t="shared" si="3"/>
        <v>3.5250000000000057</v>
      </c>
      <c r="AH21" s="28">
        <f t="shared" si="3"/>
        <v>3.798000000000002</v>
      </c>
      <c r="AI21" s="28">
        <f t="shared" si="3"/>
        <v>4.390000000000001</v>
      </c>
      <c r="AJ21" s="28">
        <f t="shared" si="3"/>
        <v>4.660000000000011</v>
      </c>
      <c r="AK21" s="28">
        <f t="shared" si="3"/>
        <v>4.859999999999999</v>
      </c>
      <c r="AL21" s="28">
        <f t="shared" si="3"/>
        <v>5.060000000000002</v>
      </c>
      <c r="AM21" s="28">
        <f t="shared" si="3"/>
        <v>5.260000000000005</v>
      </c>
    </row>
    <row r="22" spans="1:39" ht="12.75">
      <c r="A22" s="1"/>
      <c r="C22" s="72">
        <v>26.1</v>
      </c>
      <c r="D22" s="72">
        <v>87.59</v>
      </c>
      <c r="E22" s="28">
        <f t="shared" si="1"/>
        <v>0.6910000000000025</v>
      </c>
      <c r="F22" s="28">
        <f t="shared" si="1"/>
        <v>0.7710000000000008</v>
      </c>
      <c r="G22" s="28">
        <f t="shared" si="1"/>
        <v>0.875</v>
      </c>
      <c r="H22" s="28">
        <f t="shared" si="1"/>
        <v>1.0079999999999956</v>
      </c>
      <c r="I22" s="28">
        <f t="shared" si="1"/>
        <v>1.0379999999999967</v>
      </c>
      <c r="J22" s="28">
        <f t="shared" si="1"/>
        <v>1.0919999999999987</v>
      </c>
      <c r="K22" s="28">
        <f t="shared" si="1"/>
        <v>1.1569999999999965</v>
      </c>
      <c r="L22" s="28">
        <f t="shared" si="1"/>
        <v>1.2039999999999935</v>
      </c>
      <c r="M22" s="28">
        <f t="shared" si="1"/>
        <v>1.2879999999999967</v>
      </c>
      <c r="N22" s="28">
        <f t="shared" si="1"/>
        <v>1.3619999999999948</v>
      </c>
      <c r="O22" s="28">
        <f t="shared" si="2"/>
        <v>1.4279999999999973</v>
      </c>
      <c r="P22" s="28">
        <f t="shared" si="2"/>
        <v>1.4869999999999948</v>
      </c>
      <c r="Q22" s="28">
        <f t="shared" si="2"/>
        <v>1.5759999999999934</v>
      </c>
      <c r="R22" s="28">
        <f t="shared" si="2"/>
        <v>1.6769999999999925</v>
      </c>
      <c r="S22" s="28">
        <f t="shared" si="2"/>
        <v>1.7639999999999958</v>
      </c>
      <c r="T22" s="28">
        <f t="shared" si="2"/>
        <v>1.8370000000000033</v>
      </c>
      <c r="U22" s="28">
        <f t="shared" si="2"/>
        <v>1.918999999999997</v>
      </c>
      <c r="V22" s="28">
        <f t="shared" si="2"/>
        <v>1.992999999999995</v>
      </c>
      <c r="W22" s="28">
        <f t="shared" si="2"/>
        <v>2.060999999999993</v>
      </c>
      <c r="X22" s="28">
        <f t="shared" si="2"/>
        <v>2.125</v>
      </c>
      <c r="Y22" s="28">
        <f t="shared" si="3"/>
        <v>2.1839999999999975</v>
      </c>
      <c r="Z22" s="28">
        <f t="shared" si="3"/>
        <v>2.2479999999999905</v>
      </c>
      <c r="AA22" s="28">
        <f t="shared" si="3"/>
        <v>2.3079999999999927</v>
      </c>
      <c r="AB22" s="28">
        <f t="shared" si="3"/>
        <v>2.387999999999991</v>
      </c>
      <c r="AC22" s="28">
        <f t="shared" si="3"/>
        <v>2.4710000000000036</v>
      </c>
      <c r="AD22" s="28">
        <f t="shared" si="3"/>
        <v>2.5120000000000005</v>
      </c>
      <c r="AE22" s="28">
        <f t="shared" si="3"/>
        <v>2.590999999999994</v>
      </c>
      <c r="AF22" s="28">
        <f t="shared" si="3"/>
        <v>2.7079999999999984</v>
      </c>
      <c r="AG22" s="28">
        <f t="shared" si="3"/>
        <v>2.8149999999999977</v>
      </c>
      <c r="AH22" s="28">
        <f t="shared" si="3"/>
        <v>3.087999999999994</v>
      </c>
      <c r="AI22" s="28">
        <f t="shared" si="3"/>
        <v>3.6799999999999926</v>
      </c>
      <c r="AJ22" s="28">
        <f t="shared" si="3"/>
        <v>3.950000000000003</v>
      </c>
      <c r="AK22" s="28">
        <f t="shared" si="3"/>
        <v>4.1499999999999915</v>
      </c>
      <c r="AL22" s="28">
        <f t="shared" si="3"/>
        <v>4.349999999999994</v>
      </c>
      <c r="AM22" s="28">
        <f t="shared" si="3"/>
        <v>4.549999999999997</v>
      </c>
    </row>
    <row r="23" spans="1:39" ht="12.75">
      <c r="A23" s="1"/>
      <c r="C23" s="72">
        <v>28</v>
      </c>
      <c r="D23" s="72">
        <v>88.75</v>
      </c>
      <c r="E23" s="28">
        <f t="shared" si="1"/>
      </c>
      <c r="F23" s="28">
        <f t="shared" si="1"/>
      </c>
      <c r="G23" s="28">
        <f t="shared" si="1"/>
      </c>
      <c r="H23" s="28">
        <f t="shared" si="1"/>
      </c>
      <c r="I23" s="28">
        <f t="shared" si="1"/>
      </c>
      <c r="J23" s="28">
        <f t="shared" si="1"/>
      </c>
      <c r="K23" s="28">
        <f t="shared" si="1"/>
      </c>
      <c r="L23" s="28">
        <f t="shared" si="1"/>
        <v>0.04399999999999693</v>
      </c>
      <c r="M23" s="28">
        <f t="shared" si="1"/>
        <v>0.1280000000000001</v>
      </c>
      <c r="N23" s="28">
        <f t="shared" si="1"/>
        <v>0.20199999999999818</v>
      </c>
      <c r="O23" s="28">
        <f t="shared" si="2"/>
        <v>0.2680000000000007</v>
      </c>
      <c r="P23" s="28">
        <f t="shared" si="2"/>
        <v>0.3269999999999982</v>
      </c>
      <c r="Q23" s="28">
        <f t="shared" si="2"/>
        <v>0.4159999999999968</v>
      </c>
      <c r="R23" s="28">
        <f t="shared" si="2"/>
        <v>0.5169999999999959</v>
      </c>
      <c r="S23" s="28">
        <f t="shared" si="2"/>
        <v>0.6039999999999992</v>
      </c>
      <c r="T23" s="28">
        <f t="shared" si="2"/>
        <v>0.6770000000000067</v>
      </c>
      <c r="U23" s="28">
        <f t="shared" si="2"/>
        <v>0.7590000000000003</v>
      </c>
      <c r="V23" s="28">
        <f t="shared" si="2"/>
        <v>0.8329999999999984</v>
      </c>
      <c r="W23" s="28">
        <f t="shared" si="2"/>
        <v>0.9009999999999962</v>
      </c>
      <c r="X23" s="28">
        <f t="shared" si="2"/>
        <v>0.9650000000000034</v>
      </c>
      <c r="Y23" s="28">
        <f t="shared" si="3"/>
        <v>1.024000000000001</v>
      </c>
      <c r="Z23" s="28">
        <f t="shared" si="3"/>
        <v>1.0879999999999939</v>
      </c>
      <c r="AA23" s="28">
        <f t="shared" si="3"/>
        <v>1.1479999999999961</v>
      </c>
      <c r="AB23" s="28">
        <f t="shared" si="3"/>
        <v>1.2279999999999944</v>
      </c>
      <c r="AC23" s="28">
        <f t="shared" si="3"/>
        <v>1.311000000000007</v>
      </c>
      <c r="AD23" s="28">
        <f t="shared" si="3"/>
        <v>1.3520000000000039</v>
      </c>
      <c r="AE23" s="28">
        <f t="shared" si="3"/>
        <v>1.4309999999999974</v>
      </c>
      <c r="AF23" s="28">
        <f t="shared" si="3"/>
        <v>1.5480000000000018</v>
      </c>
      <c r="AG23" s="28">
        <f t="shared" si="3"/>
        <v>1.6550000000000011</v>
      </c>
      <c r="AH23" s="28">
        <f t="shared" si="3"/>
        <v>1.9279999999999973</v>
      </c>
      <c r="AI23" s="28">
        <f t="shared" si="3"/>
        <v>2.519999999999996</v>
      </c>
      <c r="AJ23" s="28">
        <f t="shared" si="3"/>
        <v>2.7900000000000063</v>
      </c>
      <c r="AK23" s="28">
        <f t="shared" si="3"/>
        <v>2.989999999999995</v>
      </c>
      <c r="AL23" s="28">
        <f t="shared" si="3"/>
        <v>3.1899999999999977</v>
      </c>
      <c r="AM23" s="28">
        <f t="shared" si="3"/>
        <v>3.3900000000000006</v>
      </c>
    </row>
    <row r="24" spans="1:39" ht="12.75">
      <c r="A24" s="1"/>
      <c r="C24" s="72">
        <v>28.8</v>
      </c>
      <c r="D24" s="72">
        <v>88.23</v>
      </c>
      <c r="E24" s="28">
        <f aca="true" t="shared" si="4" ref="E24:N33">IF(E$2&lt;$D24,"",E$2-$D24)</f>
        <v>0.05100000000000193</v>
      </c>
      <c r="F24" s="28">
        <f t="shared" si="4"/>
        <v>0.13100000000000023</v>
      </c>
      <c r="G24" s="28">
        <f t="shared" si="4"/>
        <v>0.23499999999999943</v>
      </c>
      <c r="H24" s="28">
        <f t="shared" si="4"/>
        <v>0.367999999999995</v>
      </c>
      <c r="I24" s="28">
        <f t="shared" si="4"/>
        <v>0.39799999999999613</v>
      </c>
      <c r="J24" s="28">
        <f t="shared" si="4"/>
        <v>0.4519999999999982</v>
      </c>
      <c r="K24" s="28">
        <f t="shared" si="4"/>
        <v>0.5169999999999959</v>
      </c>
      <c r="L24" s="28">
        <f t="shared" si="4"/>
        <v>0.563999999999993</v>
      </c>
      <c r="M24" s="28">
        <f t="shared" si="4"/>
        <v>0.6479999999999961</v>
      </c>
      <c r="N24" s="28">
        <f t="shared" si="4"/>
        <v>0.7219999999999942</v>
      </c>
      <c r="O24" s="28">
        <f aca="true" t="shared" si="5" ref="O24:X33">IF(O$2&lt;$D24,"",O$2-$D24)</f>
        <v>0.7879999999999967</v>
      </c>
      <c r="P24" s="28">
        <f t="shared" si="5"/>
        <v>0.8469999999999942</v>
      </c>
      <c r="Q24" s="28">
        <f t="shared" si="5"/>
        <v>0.9359999999999928</v>
      </c>
      <c r="R24" s="28">
        <f t="shared" si="5"/>
        <v>1.036999999999992</v>
      </c>
      <c r="S24" s="28">
        <f t="shared" si="5"/>
        <v>1.1239999999999952</v>
      </c>
      <c r="T24" s="28">
        <f t="shared" si="5"/>
        <v>1.1970000000000027</v>
      </c>
      <c r="U24" s="28">
        <f t="shared" si="5"/>
        <v>1.2789999999999964</v>
      </c>
      <c r="V24" s="28">
        <f t="shared" si="5"/>
        <v>1.3529999999999944</v>
      </c>
      <c r="W24" s="28">
        <f t="shared" si="5"/>
        <v>1.4209999999999923</v>
      </c>
      <c r="X24" s="28">
        <f t="shared" si="5"/>
        <v>1.4849999999999994</v>
      </c>
      <c r="Y24" s="28">
        <f aca="true" t="shared" si="6" ref="Y24:AM39">IF(Y$2&lt;$D24,"",Y$2-$D24)</f>
        <v>1.543999999999997</v>
      </c>
      <c r="Z24" s="28">
        <f t="shared" si="6"/>
        <v>1.6079999999999899</v>
      </c>
      <c r="AA24" s="28">
        <f t="shared" si="6"/>
        <v>1.6679999999999922</v>
      </c>
      <c r="AB24" s="28">
        <f t="shared" si="6"/>
        <v>1.7479999999999905</v>
      </c>
      <c r="AC24" s="28">
        <f t="shared" si="6"/>
        <v>1.831000000000003</v>
      </c>
      <c r="AD24" s="28">
        <f t="shared" si="6"/>
        <v>1.8719999999999999</v>
      </c>
      <c r="AE24" s="28">
        <f t="shared" si="6"/>
        <v>1.9509999999999934</v>
      </c>
      <c r="AF24" s="28">
        <f t="shared" si="6"/>
        <v>2.067999999999998</v>
      </c>
      <c r="AG24" s="28">
        <f t="shared" si="6"/>
        <v>2.174999999999997</v>
      </c>
      <c r="AH24" s="28">
        <f t="shared" si="3"/>
        <v>2.4479999999999933</v>
      </c>
      <c r="AI24" s="28">
        <f t="shared" si="3"/>
        <v>3.039999999999992</v>
      </c>
      <c r="AJ24" s="28">
        <f t="shared" si="3"/>
        <v>3.3100000000000023</v>
      </c>
      <c r="AK24" s="28">
        <f t="shared" si="3"/>
        <v>3.509999999999991</v>
      </c>
      <c r="AL24" s="28">
        <f t="shared" si="3"/>
        <v>3.7099999999999937</v>
      </c>
      <c r="AM24" s="28">
        <f t="shared" si="3"/>
        <v>3.9099999999999966</v>
      </c>
    </row>
    <row r="25" spans="1:39" ht="12.75">
      <c r="A25" s="1"/>
      <c r="C25" s="72">
        <v>28.9</v>
      </c>
      <c r="D25" s="72">
        <v>87.49</v>
      </c>
      <c r="E25" s="28">
        <f t="shared" si="4"/>
        <v>0.791000000000011</v>
      </c>
      <c r="F25" s="28">
        <f t="shared" si="4"/>
        <v>0.8710000000000093</v>
      </c>
      <c r="G25" s="28">
        <f t="shared" si="4"/>
        <v>0.9750000000000085</v>
      </c>
      <c r="H25" s="28">
        <f t="shared" si="4"/>
        <v>1.108000000000004</v>
      </c>
      <c r="I25" s="28">
        <f t="shared" si="4"/>
        <v>1.1380000000000052</v>
      </c>
      <c r="J25" s="28">
        <f t="shared" si="4"/>
        <v>1.1920000000000073</v>
      </c>
      <c r="K25" s="28">
        <f t="shared" si="4"/>
        <v>1.257000000000005</v>
      </c>
      <c r="L25" s="28">
        <f t="shared" si="4"/>
        <v>1.304000000000002</v>
      </c>
      <c r="M25" s="28">
        <f t="shared" si="4"/>
        <v>1.3880000000000052</v>
      </c>
      <c r="N25" s="28">
        <f t="shared" si="4"/>
        <v>1.4620000000000033</v>
      </c>
      <c r="O25" s="28">
        <f t="shared" si="5"/>
        <v>1.5280000000000058</v>
      </c>
      <c r="P25" s="28">
        <f t="shared" si="5"/>
        <v>1.5870000000000033</v>
      </c>
      <c r="Q25" s="28">
        <f t="shared" si="5"/>
        <v>1.676000000000002</v>
      </c>
      <c r="R25" s="28">
        <f t="shared" si="5"/>
        <v>1.777000000000001</v>
      </c>
      <c r="S25" s="28">
        <f t="shared" si="5"/>
        <v>1.8640000000000043</v>
      </c>
      <c r="T25" s="28">
        <f t="shared" si="5"/>
        <v>1.9370000000000118</v>
      </c>
      <c r="U25" s="28">
        <f t="shared" si="5"/>
        <v>2.0190000000000055</v>
      </c>
      <c r="V25" s="28">
        <f t="shared" si="5"/>
        <v>2.0930000000000035</v>
      </c>
      <c r="W25" s="28">
        <f t="shared" si="5"/>
        <v>2.1610000000000014</v>
      </c>
      <c r="X25" s="28">
        <f t="shared" si="5"/>
        <v>2.2250000000000085</v>
      </c>
      <c r="Y25" s="28">
        <f t="shared" si="6"/>
        <v>2.284000000000006</v>
      </c>
      <c r="Z25" s="28">
        <f t="shared" si="6"/>
        <v>2.347999999999999</v>
      </c>
      <c r="AA25" s="28">
        <f t="shared" si="6"/>
        <v>2.4080000000000013</v>
      </c>
      <c r="AB25" s="28">
        <f t="shared" si="6"/>
        <v>2.4879999999999995</v>
      </c>
      <c r="AC25" s="28">
        <f t="shared" si="6"/>
        <v>2.571000000000012</v>
      </c>
      <c r="AD25" s="28">
        <f t="shared" si="6"/>
        <v>2.612000000000009</v>
      </c>
      <c r="AE25" s="28">
        <f t="shared" si="6"/>
        <v>2.6910000000000025</v>
      </c>
      <c r="AF25" s="28">
        <f t="shared" si="6"/>
        <v>2.808000000000007</v>
      </c>
      <c r="AG25" s="28">
        <f t="shared" si="6"/>
        <v>2.9150000000000063</v>
      </c>
      <c r="AH25" s="28">
        <f t="shared" si="3"/>
        <v>3.1880000000000024</v>
      </c>
      <c r="AI25" s="28">
        <f t="shared" si="3"/>
        <v>3.780000000000001</v>
      </c>
      <c r="AJ25" s="28">
        <f t="shared" si="3"/>
        <v>4.050000000000011</v>
      </c>
      <c r="AK25" s="28">
        <f t="shared" si="3"/>
        <v>4.25</v>
      </c>
      <c r="AL25" s="28">
        <f t="shared" si="3"/>
        <v>4.450000000000003</v>
      </c>
      <c r="AM25" s="28">
        <f t="shared" si="3"/>
        <v>4.650000000000006</v>
      </c>
    </row>
    <row r="26" spans="1:39" ht="12.75">
      <c r="A26" s="1"/>
      <c r="C26" s="72">
        <v>30.7</v>
      </c>
      <c r="D26" s="72">
        <v>87.93</v>
      </c>
      <c r="E26" s="28">
        <f t="shared" si="4"/>
        <v>0.3509999999999991</v>
      </c>
      <c r="F26" s="28">
        <f t="shared" si="4"/>
        <v>0.4309999999999974</v>
      </c>
      <c r="G26" s="28">
        <f t="shared" si="4"/>
        <v>0.5349999999999966</v>
      </c>
      <c r="H26" s="28">
        <f t="shared" si="4"/>
        <v>0.6679999999999922</v>
      </c>
      <c r="I26" s="28">
        <f t="shared" si="4"/>
        <v>0.6979999999999933</v>
      </c>
      <c r="J26" s="28">
        <f t="shared" si="4"/>
        <v>0.7519999999999953</v>
      </c>
      <c r="K26" s="28">
        <f t="shared" si="4"/>
        <v>0.8169999999999931</v>
      </c>
      <c r="L26" s="28">
        <f t="shared" si="4"/>
        <v>0.8639999999999901</v>
      </c>
      <c r="M26" s="28">
        <f t="shared" si="4"/>
        <v>0.9479999999999933</v>
      </c>
      <c r="N26" s="28">
        <f t="shared" si="4"/>
        <v>1.0219999999999914</v>
      </c>
      <c r="O26" s="28">
        <f t="shared" si="5"/>
        <v>1.0879999999999939</v>
      </c>
      <c r="P26" s="28">
        <f t="shared" si="5"/>
        <v>1.1469999999999914</v>
      </c>
      <c r="Q26" s="28">
        <f t="shared" si="5"/>
        <v>1.23599999999999</v>
      </c>
      <c r="R26" s="28">
        <f t="shared" si="5"/>
        <v>1.336999999999989</v>
      </c>
      <c r="S26" s="28">
        <f t="shared" si="5"/>
        <v>1.4239999999999924</v>
      </c>
      <c r="T26" s="28">
        <f t="shared" si="5"/>
        <v>1.4969999999999999</v>
      </c>
      <c r="U26" s="28">
        <f t="shared" si="5"/>
        <v>1.5789999999999935</v>
      </c>
      <c r="V26" s="28">
        <f t="shared" si="5"/>
        <v>1.6529999999999916</v>
      </c>
      <c r="W26" s="28">
        <f t="shared" si="5"/>
        <v>1.7209999999999894</v>
      </c>
      <c r="X26" s="28">
        <f t="shared" si="5"/>
        <v>1.7849999999999966</v>
      </c>
      <c r="Y26" s="28">
        <f t="shared" si="6"/>
        <v>1.843999999999994</v>
      </c>
      <c r="Z26" s="28">
        <f t="shared" si="6"/>
        <v>1.907999999999987</v>
      </c>
      <c r="AA26" s="28">
        <f t="shared" si="6"/>
        <v>1.9679999999999893</v>
      </c>
      <c r="AB26" s="28">
        <f t="shared" si="6"/>
        <v>2.0479999999999876</v>
      </c>
      <c r="AC26" s="28">
        <f t="shared" si="6"/>
        <v>2.1310000000000002</v>
      </c>
      <c r="AD26" s="28">
        <f t="shared" si="6"/>
        <v>2.171999999999997</v>
      </c>
      <c r="AE26" s="28">
        <f t="shared" si="6"/>
        <v>2.2509999999999906</v>
      </c>
      <c r="AF26" s="28">
        <f t="shared" si="6"/>
        <v>2.367999999999995</v>
      </c>
      <c r="AG26" s="28">
        <f t="shared" si="6"/>
        <v>2.4749999999999943</v>
      </c>
      <c r="AH26" s="28">
        <f t="shared" si="3"/>
        <v>2.7479999999999905</v>
      </c>
      <c r="AI26" s="28">
        <f t="shared" si="3"/>
        <v>3.339999999999989</v>
      </c>
      <c r="AJ26" s="28">
        <f t="shared" si="3"/>
        <v>3.6099999999999994</v>
      </c>
      <c r="AK26" s="28">
        <f t="shared" si="3"/>
        <v>3.809999999999988</v>
      </c>
      <c r="AL26" s="28">
        <f t="shared" si="3"/>
        <v>4.009999999999991</v>
      </c>
      <c r="AM26" s="28">
        <f t="shared" si="3"/>
        <v>4.209999999999994</v>
      </c>
    </row>
    <row r="27" spans="1:39" ht="12.75">
      <c r="A27" s="1"/>
      <c r="C27" s="72">
        <v>32.6</v>
      </c>
      <c r="D27" s="72">
        <v>86.56</v>
      </c>
      <c r="E27" s="28">
        <f t="shared" si="4"/>
        <v>1.7210000000000036</v>
      </c>
      <c r="F27" s="28">
        <f t="shared" si="4"/>
        <v>1.801000000000002</v>
      </c>
      <c r="G27" s="28">
        <f t="shared" si="4"/>
        <v>1.9050000000000011</v>
      </c>
      <c r="H27" s="28">
        <f t="shared" si="4"/>
        <v>2.0379999999999967</v>
      </c>
      <c r="I27" s="28">
        <f t="shared" si="4"/>
        <v>2.067999999999998</v>
      </c>
      <c r="J27" s="28">
        <f t="shared" si="4"/>
        <v>2.122</v>
      </c>
      <c r="K27" s="28">
        <f t="shared" si="4"/>
        <v>2.1869999999999976</v>
      </c>
      <c r="L27" s="28">
        <f t="shared" si="4"/>
        <v>2.2339999999999947</v>
      </c>
      <c r="M27" s="28">
        <f t="shared" si="4"/>
        <v>2.317999999999998</v>
      </c>
      <c r="N27" s="28">
        <f t="shared" si="4"/>
        <v>2.391999999999996</v>
      </c>
      <c r="O27" s="28">
        <f t="shared" si="5"/>
        <v>2.4579999999999984</v>
      </c>
      <c r="P27" s="28">
        <f t="shared" si="5"/>
        <v>2.516999999999996</v>
      </c>
      <c r="Q27" s="28">
        <f t="shared" si="5"/>
        <v>2.6059999999999945</v>
      </c>
      <c r="R27" s="28">
        <f t="shared" si="5"/>
        <v>2.7069999999999936</v>
      </c>
      <c r="S27" s="28">
        <f t="shared" si="5"/>
        <v>2.793999999999997</v>
      </c>
      <c r="T27" s="28">
        <f t="shared" si="5"/>
        <v>2.8670000000000044</v>
      </c>
      <c r="U27" s="28">
        <f t="shared" si="5"/>
        <v>2.948999999999998</v>
      </c>
      <c r="V27" s="28">
        <f t="shared" si="5"/>
        <v>3.022999999999996</v>
      </c>
      <c r="W27" s="28">
        <f t="shared" si="5"/>
        <v>3.090999999999994</v>
      </c>
      <c r="X27" s="28">
        <f t="shared" si="5"/>
        <v>3.155000000000001</v>
      </c>
      <c r="Y27" s="28">
        <f t="shared" si="6"/>
        <v>3.2139999999999986</v>
      </c>
      <c r="Z27" s="28">
        <f t="shared" si="6"/>
        <v>3.2779999999999916</v>
      </c>
      <c r="AA27" s="28">
        <f t="shared" si="6"/>
        <v>3.337999999999994</v>
      </c>
      <c r="AB27" s="28">
        <f t="shared" si="6"/>
        <v>3.417999999999992</v>
      </c>
      <c r="AC27" s="28">
        <f t="shared" si="6"/>
        <v>3.5010000000000048</v>
      </c>
      <c r="AD27" s="28">
        <f t="shared" si="6"/>
        <v>3.5420000000000016</v>
      </c>
      <c r="AE27" s="28">
        <f t="shared" si="6"/>
        <v>3.620999999999995</v>
      </c>
      <c r="AF27" s="28">
        <f t="shared" si="6"/>
        <v>3.7379999999999995</v>
      </c>
      <c r="AG27" s="28">
        <f t="shared" si="6"/>
        <v>3.844999999999999</v>
      </c>
      <c r="AH27" s="28">
        <f t="shared" si="3"/>
        <v>4.117999999999995</v>
      </c>
      <c r="AI27" s="28">
        <f t="shared" si="3"/>
        <v>4.709999999999994</v>
      </c>
      <c r="AJ27" s="28">
        <f t="shared" si="3"/>
        <v>4.980000000000004</v>
      </c>
      <c r="AK27" s="28">
        <f t="shared" si="3"/>
        <v>5.179999999999993</v>
      </c>
      <c r="AL27" s="28">
        <f t="shared" si="3"/>
        <v>5.3799999999999955</v>
      </c>
      <c r="AM27" s="28">
        <f t="shared" si="3"/>
        <v>5.579999999999998</v>
      </c>
    </row>
    <row r="28" spans="1:39" ht="12.75">
      <c r="A28" s="1"/>
      <c r="C28" s="72">
        <v>35</v>
      </c>
      <c r="D28" s="72">
        <v>86.91</v>
      </c>
      <c r="E28" s="28">
        <f t="shared" si="4"/>
        <v>1.3710000000000093</v>
      </c>
      <c r="F28" s="28">
        <f t="shared" si="4"/>
        <v>1.4510000000000076</v>
      </c>
      <c r="G28" s="28">
        <f t="shared" si="4"/>
        <v>1.5550000000000068</v>
      </c>
      <c r="H28" s="28">
        <f t="shared" si="4"/>
        <v>1.6880000000000024</v>
      </c>
      <c r="I28" s="28">
        <f t="shared" si="4"/>
        <v>1.7180000000000035</v>
      </c>
      <c r="J28" s="28">
        <f t="shared" si="4"/>
        <v>1.7720000000000056</v>
      </c>
      <c r="K28" s="28">
        <f t="shared" si="4"/>
        <v>1.8370000000000033</v>
      </c>
      <c r="L28" s="28">
        <f t="shared" si="4"/>
        <v>1.8840000000000003</v>
      </c>
      <c r="M28" s="28">
        <f t="shared" si="4"/>
        <v>1.9680000000000035</v>
      </c>
      <c r="N28" s="28">
        <f t="shared" si="4"/>
        <v>2.0420000000000016</v>
      </c>
      <c r="O28" s="28">
        <f t="shared" si="5"/>
        <v>2.108000000000004</v>
      </c>
      <c r="P28" s="28">
        <f t="shared" si="5"/>
        <v>2.1670000000000016</v>
      </c>
      <c r="Q28" s="28">
        <f t="shared" si="5"/>
        <v>2.2560000000000002</v>
      </c>
      <c r="R28" s="28">
        <f t="shared" si="5"/>
        <v>2.3569999999999993</v>
      </c>
      <c r="S28" s="28">
        <f t="shared" si="5"/>
        <v>2.4440000000000026</v>
      </c>
      <c r="T28" s="28">
        <f t="shared" si="5"/>
        <v>2.51700000000001</v>
      </c>
      <c r="U28" s="28">
        <f t="shared" si="5"/>
        <v>2.5990000000000038</v>
      </c>
      <c r="V28" s="28">
        <f t="shared" si="5"/>
        <v>2.673000000000002</v>
      </c>
      <c r="W28" s="28">
        <f t="shared" si="5"/>
        <v>2.7409999999999997</v>
      </c>
      <c r="X28" s="28">
        <f t="shared" si="5"/>
        <v>2.805000000000007</v>
      </c>
      <c r="Y28" s="28">
        <f t="shared" si="6"/>
        <v>2.8640000000000043</v>
      </c>
      <c r="Z28" s="28">
        <f t="shared" si="6"/>
        <v>2.9279999999999973</v>
      </c>
      <c r="AA28" s="28">
        <f t="shared" si="6"/>
        <v>2.9879999999999995</v>
      </c>
      <c r="AB28" s="28">
        <f t="shared" si="6"/>
        <v>3.067999999999998</v>
      </c>
      <c r="AC28" s="28">
        <f t="shared" si="6"/>
        <v>3.1510000000000105</v>
      </c>
      <c r="AD28" s="28">
        <f t="shared" si="6"/>
        <v>3.1920000000000073</v>
      </c>
      <c r="AE28" s="28">
        <f t="shared" si="6"/>
        <v>3.271000000000001</v>
      </c>
      <c r="AF28" s="28">
        <f t="shared" si="6"/>
        <v>3.3880000000000052</v>
      </c>
      <c r="AG28" s="28">
        <f t="shared" si="6"/>
        <v>3.4950000000000045</v>
      </c>
      <c r="AH28" s="28">
        <f t="shared" si="3"/>
        <v>3.7680000000000007</v>
      </c>
      <c r="AI28" s="28">
        <f t="shared" si="3"/>
        <v>4.359999999999999</v>
      </c>
      <c r="AJ28" s="28">
        <f t="shared" si="3"/>
        <v>4.63000000000001</v>
      </c>
      <c r="AK28" s="28">
        <f t="shared" si="3"/>
        <v>4.829999999999998</v>
      </c>
      <c r="AL28" s="28">
        <f t="shared" si="3"/>
        <v>5.030000000000001</v>
      </c>
      <c r="AM28" s="28">
        <f t="shared" si="3"/>
        <v>5.230000000000004</v>
      </c>
    </row>
    <row r="29" spans="1:39" ht="12.75">
      <c r="A29" s="1"/>
      <c r="C29" s="72">
        <v>35.7</v>
      </c>
      <c r="D29" s="72">
        <v>87.83</v>
      </c>
      <c r="E29" s="28">
        <f t="shared" si="4"/>
        <v>0.4510000000000076</v>
      </c>
      <c r="F29" s="28">
        <f t="shared" si="4"/>
        <v>0.5310000000000059</v>
      </c>
      <c r="G29" s="28">
        <f t="shared" si="4"/>
        <v>0.6350000000000051</v>
      </c>
      <c r="H29" s="28">
        <f t="shared" si="4"/>
        <v>0.7680000000000007</v>
      </c>
      <c r="I29" s="28">
        <f t="shared" si="4"/>
        <v>0.7980000000000018</v>
      </c>
      <c r="J29" s="28">
        <f t="shared" si="4"/>
        <v>0.8520000000000039</v>
      </c>
      <c r="K29" s="28">
        <f t="shared" si="4"/>
        <v>0.9170000000000016</v>
      </c>
      <c r="L29" s="28">
        <f t="shared" si="4"/>
        <v>0.9639999999999986</v>
      </c>
      <c r="M29" s="28">
        <f t="shared" si="4"/>
        <v>1.0480000000000018</v>
      </c>
      <c r="N29" s="28">
        <f t="shared" si="4"/>
        <v>1.1219999999999999</v>
      </c>
      <c r="O29" s="28">
        <f t="shared" si="5"/>
        <v>1.1880000000000024</v>
      </c>
      <c r="P29" s="28">
        <f t="shared" si="5"/>
        <v>1.2469999999999999</v>
      </c>
      <c r="Q29" s="28">
        <f t="shared" si="5"/>
        <v>1.3359999999999985</v>
      </c>
      <c r="R29" s="28">
        <f t="shared" si="5"/>
        <v>1.4369999999999976</v>
      </c>
      <c r="S29" s="28">
        <f t="shared" si="5"/>
        <v>1.524000000000001</v>
      </c>
      <c r="T29" s="28">
        <f t="shared" si="5"/>
        <v>1.5970000000000084</v>
      </c>
      <c r="U29" s="28">
        <f t="shared" si="5"/>
        <v>1.679000000000002</v>
      </c>
      <c r="V29" s="28">
        <f t="shared" si="5"/>
        <v>1.7530000000000001</v>
      </c>
      <c r="W29" s="28">
        <f t="shared" si="5"/>
        <v>1.820999999999998</v>
      </c>
      <c r="X29" s="28">
        <f t="shared" si="5"/>
        <v>1.8850000000000051</v>
      </c>
      <c r="Y29" s="28">
        <f t="shared" si="6"/>
        <v>1.9440000000000026</v>
      </c>
      <c r="Z29" s="28">
        <f t="shared" si="6"/>
        <v>2.0079999999999956</v>
      </c>
      <c r="AA29" s="28">
        <f t="shared" si="6"/>
        <v>2.067999999999998</v>
      </c>
      <c r="AB29" s="28">
        <f t="shared" si="6"/>
        <v>2.147999999999996</v>
      </c>
      <c r="AC29" s="28">
        <f t="shared" si="6"/>
        <v>2.2310000000000088</v>
      </c>
      <c r="AD29" s="28">
        <f t="shared" si="6"/>
        <v>2.2720000000000056</v>
      </c>
      <c r="AE29" s="28">
        <f t="shared" si="6"/>
        <v>2.350999999999999</v>
      </c>
      <c r="AF29" s="28">
        <f t="shared" si="6"/>
        <v>2.4680000000000035</v>
      </c>
      <c r="AG29" s="28">
        <f t="shared" si="6"/>
        <v>2.575000000000003</v>
      </c>
      <c r="AH29" s="28">
        <f t="shared" si="3"/>
        <v>2.847999999999999</v>
      </c>
      <c r="AI29" s="28">
        <f t="shared" si="3"/>
        <v>3.4399999999999977</v>
      </c>
      <c r="AJ29" s="28">
        <f t="shared" si="3"/>
        <v>3.710000000000008</v>
      </c>
      <c r="AK29" s="28">
        <f t="shared" si="3"/>
        <v>3.9099999999999966</v>
      </c>
      <c r="AL29" s="28">
        <f t="shared" si="3"/>
        <v>4.109999999999999</v>
      </c>
      <c r="AM29" s="28">
        <f t="shared" si="3"/>
        <v>4.310000000000002</v>
      </c>
    </row>
    <row r="30" spans="1:39" ht="12.75">
      <c r="A30" s="1"/>
      <c r="C30" s="72">
        <v>37</v>
      </c>
      <c r="D30" s="72">
        <v>87.84</v>
      </c>
      <c r="E30" s="28">
        <f t="shared" si="4"/>
        <v>0.4410000000000025</v>
      </c>
      <c r="F30" s="28">
        <f t="shared" si="4"/>
        <v>0.5210000000000008</v>
      </c>
      <c r="G30" s="28">
        <f t="shared" si="4"/>
        <v>0.625</v>
      </c>
      <c r="H30" s="28">
        <f t="shared" si="4"/>
        <v>0.7579999999999956</v>
      </c>
      <c r="I30" s="28">
        <f t="shared" si="4"/>
        <v>0.7879999999999967</v>
      </c>
      <c r="J30" s="28">
        <f t="shared" si="4"/>
        <v>0.8419999999999987</v>
      </c>
      <c r="K30" s="28">
        <f t="shared" si="4"/>
        <v>0.9069999999999965</v>
      </c>
      <c r="L30" s="28">
        <f t="shared" si="4"/>
        <v>0.9539999999999935</v>
      </c>
      <c r="M30" s="28">
        <f t="shared" si="4"/>
        <v>1.0379999999999967</v>
      </c>
      <c r="N30" s="28">
        <f t="shared" si="4"/>
        <v>1.1119999999999948</v>
      </c>
      <c r="O30" s="28">
        <f t="shared" si="5"/>
        <v>1.1779999999999973</v>
      </c>
      <c r="P30" s="28">
        <f t="shared" si="5"/>
        <v>1.2369999999999948</v>
      </c>
      <c r="Q30" s="28">
        <f t="shared" si="5"/>
        <v>1.3259999999999934</v>
      </c>
      <c r="R30" s="28">
        <f t="shared" si="5"/>
        <v>1.4269999999999925</v>
      </c>
      <c r="S30" s="28">
        <f t="shared" si="5"/>
        <v>1.5139999999999958</v>
      </c>
      <c r="T30" s="28">
        <f t="shared" si="5"/>
        <v>1.5870000000000033</v>
      </c>
      <c r="U30" s="28">
        <f t="shared" si="5"/>
        <v>1.668999999999997</v>
      </c>
      <c r="V30" s="28">
        <f t="shared" si="5"/>
        <v>1.742999999999995</v>
      </c>
      <c r="W30" s="28">
        <f t="shared" si="5"/>
        <v>1.8109999999999928</v>
      </c>
      <c r="X30" s="28">
        <f t="shared" si="5"/>
        <v>1.875</v>
      </c>
      <c r="Y30" s="28">
        <f t="shared" si="6"/>
        <v>1.9339999999999975</v>
      </c>
      <c r="Z30" s="28">
        <f t="shared" si="6"/>
        <v>1.9979999999999905</v>
      </c>
      <c r="AA30" s="28">
        <f t="shared" si="6"/>
        <v>2.0579999999999927</v>
      </c>
      <c r="AB30" s="28">
        <f t="shared" si="6"/>
        <v>2.137999999999991</v>
      </c>
      <c r="AC30" s="28">
        <f t="shared" si="6"/>
        <v>2.2210000000000036</v>
      </c>
      <c r="AD30" s="28">
        <f t="shared" si="6"/>
        <v>2.2620000000000005</v>
      </c>
      <c r="AE30" s="28">
        <f t="shared" si="6"/>
        <v>2.340999999999994</v>
      </c>
      <c r="AF30" s="28">
        <f t="shared" si="6"/>
        <v>2.4579999999999984</v>
      </c>
      <c r="AG30" s="28">
        <f t="shared" si="6"/>
        <v>2.5649999999999977</v>
      </c>
      <c r="AH30" s="28">
        <f t="shared" si="6"/>
        <v>2.837999999999994</v>
      </c>
      <c r="AI30" s="28">
        <f t="shared" si="6"/>
        <v>3.4299999999999926</v>
      </c>
      <c r="AJ30" s="28">
        <f t="shared" si="6"/>
        <v>3.700000000000003</v>
      </c>
      <c r="AK30" s="28">
        <f t="shared" si="6"/>
        <v>3.8999999999999915</v>
      </c>
      <c r="AL30" s="28">
        <f t="shared" si="6"/>
        <v>4.099999999999994</v>
      </c>
      <c r="AM30" s="28">
        <f t="shared" si="6"/>
        <v>4.299999999999997</v>
      </c>
    </row>
    <row r="31" spans="1:39" ht="12.75">
      <c r="A31" s="1"/>
      <c r="C31" s="72">
        <v>38.3</v>
      </c>
      <c r="D31" s="72">
        <v>87.19</v>
      </c>
      <c r="E31" s="28">
        <f t="shared" si="4"/>
        <v>1.0910000000000082</v>
      </c>
      <c r="F31" s="28">
        <f t="shared" si="4"/>
        <v>1.1710000000000065</v>
      </c>
      <c r="G31" s="28">
        <f t="shared" si="4"/>
        <v>1.2750000000000057</v>
      </c>
      <c r="H31" s="28">
        <f t="shared" si="4"/>
        <v>1.4080000000000013</v>
      </c>
      <c r="I31" s="28">
        <f t="shared" si="4"/>
        <v>1.4380000000000024</v>
      </c>
      <c r="J31" s="28">
        <f t="shared" si="4"/>
        <v>1.4920000000000044</v>
      </c>
      <c r="K31" s="28">
        <f t="shared" si="4"/>
        <v>1.5570000000000022</v>
      </c>
      <c r="L31" s="28">
        <f t="shared" si="4"/>
        <v>1.6039999999999992</v>
      </c>
      <c r="M31" s="28">
        <f t="shared" si="4"/>
        <v>1.6880000000000024</v>
      </c>
      <c r="N31" s="28">
        <f t="shared" si="4"/>
        <v>1.7620000000000005</v>
      </c>
      <c r="O31" s="28">
        <f t="shared" si="5"/>
        <v>1.828000000000003</v>
      </c>
      <c r="P31" s="28">
        <f t="shared" si="5"/>
        <v>1.8870000000000005</v>
      </c>
      <c r="Q31" s="28">
        <f t="shared" si="5"/>
        <v>1.975999999999999</v>
      </c>
      <c r="R31" s="28">
        <f t="shared" si="5"/>
        <v>2.076999999999998</v>
      </c>
      <c r="S31" s="28">
        <f t="shared" si="5"/>
        <v>2.1640000000000015</v>
      </c>
      <c r="T31" s="28">
        <f t="shared" si="5"/>
        <v>2.237000000000009</v>
      </c>
      <c r="U31" s="28">
        <f t="shared" si="5"/>
        <v>2.3190000000000026</v>
      </c>
      <c r="V31" s="28">
        <f t="shared" si="5"/>
        <v>2.3930000000000007</v>
      </c>
      <c r="W31" s="28">
        <f t="shared" si="5"/>
        <v>2.4609999999999985</v>
      </c>
      <c r="X31" s="28">
        <f t="shared" si="5"/>
        <v>2.5250000000000057</v>
      </c>
      <c r="Y31" s="28">
        <f t="shared" si="6"/>
        <v>2.584000000000003</v>
      </c>
      <c r="Z31" s="28">
        <f t="shared" si="6"/>
        <v>2.647999999999996</v>
      </c>
      <c r="AA31" s="28">
        <f t="shared" si="6"/>
        <v>2.7079999999999984</v>
      </c>
      <c r="AB31" s="28">
        <f t="shared" si="6"/>
        <v>2.7879999999999967</v>
      </c>
      <c r="AC31" s="28">
        <f t="shared" si="6"/>
        <v>2.8710000000000093</v>
      </c>
      <c r="AD31" s="28">
        <f t="shared" si="6"/>
        <v>2.912000000000006</v>
      </c>
      <c r="AE31" s="28">
        <f t="shared" si="6"/>
        <v>2.9909999999999997</v>
      </c>
      <c r="AF31" s="28">
        <f t="shared" si="6"/>
        <v>3.108000000000004</v>
      </c>
      <c r="AG31" s="28">
        <f t="shared" si="6"/>
        <v>3.2150000000000034</v>
      </c>
      <c r="AH31" s="28">
        <f t="shared" si="6"/>
        <v>3.4879999999999995</v>
      </c>
      <c r="AI31" s="28">
        <f t="shared" si="6"/>
        <v>4.079999999999998</v>
      </c>
      <c r="AJ31" s="28">
        <f t="shared" si="6"/>
        <v>4.3500000000000085</v>
      </c>
      <c r="AK31" s="28">
        <f t="shared" si="6"/>
        <v>4.549999999999997</v>
      </c>
      <c r="AL31" s="28">
        <f t="shared" si="6"/>
        <v>4.75</v>
      </c>
      <c r="AM31" s="28">
        <f t="shared" si="6"/>
        <v>4.950000000000003</v>
      </c>
    </row>
    <row r="32" spans="3:39" ht="12.75">
      <c r="C32" s="72">
        <v>40.4</v>
      </c>
      <c r="D32" s="72">
        <v>87.52</v>
      </c>
      <c r="E32" s="28">
        <f t="shared" si="4"/>
        <v>0.7610000000000099</v>
      </c>
      <c r="F32" s="28">
        <f t="shared" si="4"/>
        <v>0.8410000000000082</v>
      </c>
      <c r="G32" s="28">
        <f t="shared" si="4"/>
        <v>0.9450000000000074</v>
      </c>
      <c r="H32" s="28">
        <f t="shared" si="4"/>
        <v>1.078000000000003</v>
      </c>
      <c r="I32" s="28">
        <f t="shared" si="4"/>
        <v>1.108000000000004</v>
      </c>
      <c r="J32" s="28">
        <f t="shared" si="4"/>
        <v>1.1620000000000061</v>
      </c>
      <c r="K32" s="28">
        <f t="shared" si="4"/>
        <v>1.2270000000000039</v>
      </c>
      <c r="L32" s="28">
        <f t="shared" si="4"/>
        <v>1.274000000000001</v>
      </c>
      <c r="M32" s="28">
        <f t="shared" si="4"/>
        <v>1.358000000000004</v>
      </c>
      <c r="N32" s="28">
        <f t="shared" si="4"/>
        <v>1.4320000000000022</v>
      </c>
      <c r="O32" s="28">
        <f t="shared" si="5"/>
        <v>1.4980000000000047</v>
      </c>
      <c r="P32" s="28">
        <f t="shared" si="5"/>
        <v>1.5570000000000022</v>
      </c>
      <c r="Q32" s="28">
        <f t="shared" si="5"/>
        <v>1.6460000000000008</v>
      </c>
      <c r="R32" s="28">
        <f t="shared" si="5"/>
        <v>1.7469999999999999</v>
      </c>
      <c r="S32" s="28">
        <f t="shared" si="5"/>
        <v>1.8340000000000032</v>
      </c>
      <c r="T32" s="28">
        <f t="shared" si="5"/>
        <v>1.9070000000000107</v>
      </c>
      <c r="U32" s="28">
        <f t="shared" si="5"/>
        <v>1.9890000000000043</v>
      </c>
      <c r="V32" s="28">
        <f t="shared" si="5"/>
        <v>2.0630000000000024</v>
      </c>
      <c r="W32" s="28">
        <f t="shared" si="5"/>
        <v>2.1310000000000002</v>
      </c>
      <c r="X32" s="28">
        <f t="shared" si="5"/>
        <v>2.1950000000000074</v>
      </c>
      <c r="Y32" s="28">
        <f t="shared" si="6"/>
        <v>2.254000000000005</v>
      </c>
      <c r="Z32" s="28">
        <f t="shared" si="6"/>
        <v>2.317999999999998</v>
      </c>
      <c r="AA32" s="28">
        <f t="shared" si="6"/>
        <v>2.378</v>
      </c>
      <c r="AB32" s="28">
        <f t="shared" si="6"/>
        <v>2.4579999999999984</v>
      </c>
      <c r="AC32" s="28">
        <f t="shared" si="6"/>
        <v>2.541000000000011</v>
      </c>
      <c r="AD32" s="28">
        <f t="shared" si="6"/>
        <v>2.582000000000008</v>
      </c>
      <c r="AE32" s="28">
        <f t="shared" si="6"/>
        <v>2.6610000000000014</v>
      </c>
      <c r="AF32" s="28">
        <f t="shared" si="6"/>
        <v>2.778000000000006</v>
      </c>
      <c r="AG32" s="28">
        <f t="shared" si="6"/>
        <v>2.885000000000005</v>
      </c>
      <c r="AH32" s="28">
        <f t="shared" si="6"/>
        <v>3.1580000000000013</v>
      </c>
      <c r="AI32" s="28">
        <f t="shared" si="6"/>
        <v>3.75</v>
      </c>
      <c r="AJ32" s="28">
        <f t="shared" si="6"/>
        <v>4.02000000000001</v>
      </c>
      <c r="AK32" s="28">
        <f t="shared" si="6"/>
        <v>4.219999999999999</v>
      </c>
      <c r="AL32" s="28">
        <f t="shared" si="6"/>
        <v>4.420000000000002</v>
      </c>
      <c r="AM32" s="28">
        <f t="shared" si="6"/>
        <v>4.6200000000000045</v>
      </c>
    </row>
    <row r="33" spans="3:39" ht="12.75">
      <c r="C33" s="72">
        <v>44.5</v>
      </c>
      <c r="D33" s="72">
        <v>88.58</v>
      </c>
      <c r="E33" s="28">
        <f t="shared" si="4"/>
      </c>
      <c r="F33" s="28">
        <f t="shared" si="4"/>
      </c>
      <c r="G33" s="28">
        <f t="shared" si="4"/>
      </c>
      <c r="H33" s="28">
        <f t="shared" si="4"/>
        <v>0.018000000000000682</v>
      </c>
      <c r="I33" s="28">
        <f t="shared" si="4"/>
        <v>0.04800000000000182</v>
      </c>
      <c r="J33" s="28">
        <f t="shared" si="4"/>
        <v>0.10200000000000387</v>
      </c>
      <c r="K33" s="28">
        <f t="shared" si="4"/>
        <v>0.1670000000000016</v>
      </c>
      <c r="L33" s="28">
        <f t="shared" si="4"/>
        <v>0.21399999999999864</v>
      </c>
      <c r="M33" s="28">
        <f t="shared" si="4"/>
        <v>0.2980000000000018</v>
      </c>
      <c r="N33" s="28">
        <f t="shared" si="4"/>
        <v>0.3719999999999999</v>
      </c>
      <c r="O33" s="28">
        <f t="shared" si="5"/>
        <v>0.4380000000000024</v>
      </c>
      <c r="P33" s="28">
        <f t="shared" si="5"/>
        <v>0.4969999999999999</v>
      </c>
      <c r="Q33" s="28">
        <f t="shared" si="5"/>
        <v>0.5859999999999985</v>
      </c>
      <c r="R33" s="28">
        <f t="shared" si="5"/>
        <v>0.6869999999999976</v>
      </c>
      <c r="S33" s="28">
        <f t="shared" si="5"/>
        <v>0.7740000000000009</v>
      </c>
      <c r="T33" s="28">
        <f t="shared" si="5"/>
        <v>0.8470000000000084</v>
      </c>
      <c r="U33" s="28">
        <f t="shared" si="5"/>
        <v>0.929000000000002</v>
      </c>
      <c r="V33" s="28">
        <f t="shared" si="5"/>
        <v>1.0030000000000001</v>
      </c>
      <c r="W33" s="28">
        <f t="shared" si="5"/>
        <v>1.070999999999998</v>
      </c>
      <c r="X33" s="28">
        <f t="shared" si="5"/>
        <v>1.1350000000000051</v>
      </c>
      <c r="Y33" s="28">
        <f t="shared" si="6"/>
        <v>1.1940000000000026</v>
      </c>
      <c r="Z33" s="28">
        <f t="shared" si="6"/>
        <v>1.2579999999999956</v>
      </c>
      <c r="AA33" s="28">
        <f t="shared" si="6"/>
        <v>1.3179999999999978</v>
      </c>
      <c r="AB33" s="28">
        <f t="shared" si="6"/>
        <v>1.3979999999999961</v>
      </c>
      <c r="AC33" s="28">
        <f t="shared" si="6"/>
        <v>1.4810000000000088</v>
      </c>
      <c r="AD33" s="28">
        <f t="shared" si="6"/>
        <v>1.5220000000000056</v>
      </c>
      <c r="AE33" s="28">
        <f t="shared" si="6"/>
        <v>1.600999999999999</v>
      </c>
      <c r="AF33" s="28">
        <f t="shared" si="6"/>
        <v>1.7180000000000035</v>
      </c>
      <c r="AG33" s="28">
        <f t="shared" si="6"/>
        <v>1.8250000000000028</v>
      </c>
      <c r="AH33" s="28">
        <f t="shared" si="6"/>
        <v>2.097999999999999</v>
      </c>
      <c r="AI33" s="28">
        <f t="shared" si="6"/>
        <v>2.6899999999999977</v>
      </c>
      <c r="AJ33" s="28">
        <f t="shared" si="6"/>
        <v>2.960000000000008</v>
      </c>
      <c r="AK33" s="28">
        <f t="shared" si="6"/>
        <v>3.1599999999999966</v>
      </c>
      <c r="AL33" s="28">
        <f t="shared" si="6"/>
        <v>3.3599999999999994</v>
      </c>
      <c r="AM33" s="28">
        <f t="shared" si="6"/>
        <v>3.5600000000000023</v>
      </c>
    </row>
    <row r="34" spans="3:39" ht="12.75">
      <c r="C34" s="72">
        <v>47.3</v>
      </c>
      <c r="D34" s="72">
        <v>89.26</v>
      </c>
      <c r="E34" s="28">
        <f aca="true" t="shared" si="7" ref="E34:N40">IF(E$2&lt;$D34,"",E$2-$D34)</f>
      </c>
      <c r="F34" s="28">
        <f t="shared" si="7"/>
      </c>
      <c r="G34" s="28">
        <f t="shared" si="7"/>
      </c>
      <c r="H34" s="28">
        <f t="shared" si="7"/>
      </c>
      <c r="I34" s="28">
        <f t="shared" si="7"/>
      </c>
      <c r="J34" s="28">
        <f t="shared" si="7"/>
      </c>
      <c r="K34" s="28">
        <f t="shared" si="7"/>
      </c>
      <c r="L34" s="28">
        <f t="shared" si="7"/>
      </c>
      <c r="M34" s="28">
        <f t="shared" si="7"/>
      </c>
      <c r="N34" s="28">
        <f t="shared" si="7"/>
      </c>
      <c r="O34" s="28">
        <f aca="true" t="shared" si="8" ref="O34:X40">IF(O$2&lt;$D34,"",O$2-$D34)</f>
      </c>
      <c r="P34" s="28">
        <f t="shared" si="8"/>
      </c>
      <c r="Q34" s="28">
        <f t="shared" si="8"/>
      </c>
      <c r="R34" s="28">
        <f t="shared" si="8"/>
        <v>0.006999999999990791</v>
      </c>
      <c r="S34" s="28">
        <f t="shared" si="8"/>
        <v>0.09399999999999409</v>
      </c>
      <c r="T34" s="28">
        <f t="shared" si="8"/>
        <v>0.1670000000000016</v>
      </c>
      <c r="U34" s="28">
        <f t="shared" si="8"/>
        <v>0.24899999999999523</v>
      </c>
      <c r="V34" s="28">
        <f t="shared" si="8"/>
        <v>0.3229999999999933</v>
      </c>
      <c r="W34" s="28">
        <f t="shared" si="8"/>
        <v>0.39099999999999113</v>
      </c>
      <c r="X34" s="28">
        <f t="shared" si="8"/>
        <v>0.4549999999999983</v>
      </c>
      <c r="Y34" s="28">
        <f aca="true" t="shared" si="9" ref="Y34:AM40">IF(Y$2&lt;$D34,"",Y$2-$D34)</f>
        <v>0.5139999999999958</v>
      </c>
      <c r="Z34" s="28">
        <f t="shared" si="9"/>
        <v>0.5779999999999887</v>
      </c>
      <c r="AA34" s="28">
        <f t="shared" si="9"/>
        <v>0.637999999999991</v>
      </c>
      <c r="AB34" s="28">
        <f t="shared" si="9"/>
        <v>0.7179999999999893</v>
      </c>
      <c r="AC34" s="28">
        <f t="shared" si="9"/>
        <v>0.8010000000000019</v>
      </c>
      <c r="AD34" s="28">
        <f t="shared" si="9"/>
        <v>0.8419999999999987</v>
      </c>
      <c r="AE34" s="28">
        <f t="shared" si="9"/>
        <v>0.9209999999999923</v>
      </c>
      <c r="AF34" s="28">
        <f t="shared" si="9"/>
        <v>1.0379999999999967</v>
      </c>
      <c r="AG34" s="28">
        <f t="shared" si="9"/>
        <v>1.144999999999996</v>
      </c>
      <c r="AH34" s="28">
        <f t="shared" si="6"/>
        <v>1.4179999999999922</v>
      </c>
      <c r="AI34" s="28">
        <f t="shared" si="6"/>
        <v>2.009999999999991</v>
      </c>
      <c r="AJ34" s="28">
        <f t="shared" si="6"/>
        <v>2.280000000000001</v>
      </c>
      <c r="AK34" s="28">
        <f t="shared" si="6"/>
        <v>2.4799999999999898</v>
      </c>
      <c r="AL34" s="28">
        <f t="shared" si="6"/>
        <v>2.6799999999999926</v>
      </c>
      <c r="AM34" s="28">
        <f t="shared" si="6"/>
        <v>2.8799999999999955</v>
      </c>
    </row>
    <row r="35" spans="3:39" ht="12.75">
      <c r="C35" s="72">
        <v>52.2</v>
      </c>
      <c r="D35" s="72">
        <v>88.38</v>
      </c>
      <c r="E35" s="28">
        <f t="shared" si="7"/>
      </c>
      <c r="F35" s="28">
        <f t="shared" si="7"/>
      </c>
      <c r="G35" s="28">
        <f t="shared" si="7"/>
        <v>0.08500000000000796</v>
      </c>
      <c r="H35" s="28">
        <f t="shared" si="7"/>
        <v>0.21800000000000352</v>
      </c>
      <c r="I35" s="28">
        <f t="shared" si="7"/>
        <v>0.24800000000000466</v>
      </c>
      <c r="J35" s="28">
        <f t="shared" si="7"/>
        <v>0.3020000000000067</v>
      </c>
      <c r="K35" s="28">
        <f t="shared" si="7"/>
        <v>0.36700000000000443</v>
      </c>
      <c r="L35" s="28">
        <f t="shared" si="7"/>
        <v>0.4140000000000015</v>
      </c>
      <c r="M35" s="28">
        <f t="shared" si="7"/>
        <v>0.49800000000000466</v>
      </c>
      <c r="N35" s="28">
        <f t="shared" si="7"/>
        <v>0.5720000000000027</v>
      </c>
      <c r="O35" s="28">
        <f t="shared" si="8"/>
        <v>0.6380000000000052</v>
      </c>
      <c r="P35" s="28">
        <f t="shared" si="8"/>
        <v>0.6970000000000027</v>
      </c>
      <c r="Q35" s="28">
        <f t="shared" si="8"/>
        <v>0.7860000000000014</v>
      </c>
      <c r="R35" s="28">
        <f t="shared" si="8"/>
        <v>0.8870000000000005</v>
      </c>
      <c r="S35" s="28">
        <f t="shared" si="8"/>
        <v>0.9740000000000038</v>
      </c>
      <c r="T35" s="28">
        <f t="shared" si="8"/>
        <v>1.0470000000000113</v>
      </c>
      <c r="U35" s="28">
        <f t="shared" si="8"/>
        <v>1.1290000000000049</v>
      </c>
      <c r="V35" s="28">
        <f t="shared" si="8"/>
        <v>1.203000000000003</v>
      </c>
      <c r="W35" s="28">
        <f t="shared" si="8"/>
        <v>1.2710000000000008</v>
      </c>
      <c r="X35" s="28">
        <f t="shared" si="8"/>
        <v>1.335000000000008</v>
      </c>
      <c r="Y35" s="28">
        <f t="shared" si="9"/>
        <v>1.3940000000000055</v>
      </c>
      <c r="Z35" s="28">
        <f t="shared" si="9"/>
        <v>1.4579999999999984</v>
      </c>
      <c r="AA35" s="28">
        <f t="shared" si="9"/>
        <v>1.5180000000000007</v>
      </c>
      <c r="AB35" s="28">
        <f t="shared" si="9"/>
        <v>1.597999999999999</v>
      </c>
      <c r="AC35" s="28">
        <f t="shared" si="9"/>
        <v>1.6810000000000116</v>
      </c>
      <c r="AD35" s="28">
        <f t="shared" si="9"/>
        <v>1.7220000000000084</v>
      </c>
      <c r="AE35" s="28">
        <f t="shared" si="9"/>
        <v>1.801000000000002</v>
      </c>
      <c r="AF35" s="28">
        <f t="shared" si="9"/>
        <v>1.9180000000000064</v>
      </c>
      <c r="AG35" s="28">
        <f t="shared" si="9"/>
        <v>2.0250000000000057</v>
      </c>
      <c r="AH35" s="28">
        <f t="shared" si="6"/>
        <v>2.298000000000002</v>
      </c>
      <c r="AI35" s="28">
        <f t="shared" si="6"/>
        <v>2.8900000000000006</v>
      </c>
      <c r="AJ35" s="28">
        <f t="shared" si="6"/>
        <v>3.160000000000011</v>
      </c>
      <c r="AK35" s="28">
        <f t="shared" si="6"/>
        <v>3.3599999999999994</v>
      </c>
      <c r="AL35" s="28">
        <f t="shared" si="6"/>
        <v>3.5600000000000023</v>
      </c>
      <c r="AM35" s="28">
        <f t="shared" si="6"/>
        <v>3.760000000000005</v>
      </c>
    </row>
    <row r="36" spans="3:39" ht="12.75">
      <c r="C36" s="72">
        <v>58.4</v>
      </c>
      <c r="D36" s="72">
        <v>89.21</v>
      </c>
      <c r="E36" s="28">
        <f t="shared" si="7"/>
      </c>
      <c r="F36" s="28">
        <f t="shared" si="7"/>
      </c>
      <c r="G36" s="28">
        <f t="shared" si="7"/>
      </c>
      <c r="H36" s="28">
        <f t="shared" si="7"/>
      </c>
      <c r="I36" s="28">
        <f t="shared" si="7"/>
      </c>
      <c r="J36" s="28">
        <f t="shared" si="7"/>
      </c>
      <c r="K36" s="28">
        <f t="shared" si="7"/>
      </c>
      <c r="L36" s="28">
        <f t="shared" si="7"/>
      </c>
      <c r="M36" s="28">
        <f t="shared" si="7"/>
      </c>
      <c r="N36" s="28">
        <f t="shared" si="7"/>
      </c>
      <c r="O36" s="28">
        <f t="shared" si="8"/>
      </c>
      <c r="P36" s="28">
        <f t="shared" si="8"/>
      </c>
      <c r="Q36" s="28">
        <f t="shared" si="8"/>
      </c>
      <c r="R36" s="28">
        <f t="shared" si="8"/>
        <v>0.05700000000000216</v>
      </c>
      <c r="S36" s="28">
        <f t="shared" si="8"/>
        <v>0.14400000000000546</v>
      </c>
      <c r="T36" s="28">
        <f t="shared" si="8"/>
        <v>0.21700000000001296</v>
      </c>
      <c r="U36" s="28">
        <f t="shared" si="8"/>
        <v>0.2990000000000066</v>
      </c>
      <c r="V36" s="28">
        <f t="shared" si="8"/>
        <v>0.37300000000000466</v>
      </c>
      <c r="W36" s="28">
        <f t="shared" si="8"/>
        <v>0.4410000000000025</v>
      </c>
      <c r="X36" s="28">
        <f t="shared" si="8"/>
        <v>0.5050000000000097</v>
      </c>
      <c r="Y36" s="28">
        <f t="shared" si="9"/>
        <v>0.5640000000000072</v>
      </c>
      <c r="Z36" s="28">
        <f t="shared" si="9"/>
        <v>0.6280000000000001</v>
      </c>
      <c r="AA36" s="28">
        <f t="shared" si="9"/>
        <v>0.6880000000000024</v>
      </c>
      <c r="AB36" s="28">
        <f t="shared" si="9"/>
        <v>0.7680000000000007</v>
      </c>
      <c r="AC36" s="28">
        <f t="shared" si="9"/>
        <v>0.8510000000000133</v>
      </c>
      <c r="AD36" s="28">
        <f t="shared" si="9"/>
        <v>0.8920000000000101</v>
      </c>
      <c r="AE36" s="28">
        <f t="shared" si="9"/>
        <v>0.9710000000000036</v>
      </c>
      <c r="AF36" s="28">
        <f t="shared" si="9"/>
        <v>1.088000000000008</v>
      </c>
      <c r="AG36" s="28">
        <f t="shared" si="9"/>
        <v>1.1950000000000074</v>
      </c>
      <c r="AH36" s="28">
        <f t="shared" si="6"/>
        <v>1.4680000000000035</v>
      </c>
      <c r="AI36" s="28">
        <f t="shared" si="6"/>
        <v>2.0600000000000023</v>
      </c>
      <c r="AJ36" s="28">
        <f t="shared" si="6"/>
        <v>2.3300000000000125</v>
      </c>
      <c r="AK36" s="28">
        <f t="shared" si="6"/>
        <v>2.530000000000001</v>
      </c>
      <c r="AL36" s="28">
        <f t="shared" si="6"/>
        <v>2.730000000000004</v>
      </c>
      <c r="AM36" s="28">
        <f t="shared" si="6"/>
        <v>2.930000000000007</v>
      </c>
    </row>
    <row r="37" spans="3:39" ht="12.75">
      <c r="C37" s="72">
        <v>63</v>
      </c>
      <c r="D37" s="72">
        <v>89.93</v>
      </c>
      <c r="E37" s="28">
        <f t="shared" si="7"/>
      </c>
      <c r="F37" s="28">
        <f t="shared" si="7"/>
      </c>
      <c r="G37" s="28">
        <f t="shared" si="7"/>
      </c>
      <c r="H37" s="28">
        <f t="shared" si="7"/>
      </c>
      <c r="I37" s="28">
        <f t="shared" si="7"/>
      </c>
      <c r="J37" s="28">
        <f t="shared" si="7"/>
      </c>
      <c r="K37" s="28">
        <f t="shared" si="7"/>
      </c>
      <c r="L37" s="28">
        <f t="shared" si="7"/>
      </c>
      <c r="M37" s="28">
        <f t="shared" si="7"/>
      </c>
      <c r="N37" s="28">
        <f t="shared" si="7"/>
      </c>
      <c r="O37" s="28">
        <f t="shared" si="8"/>
      </c>
      <c r="P37" s="28">
        <f t="shared" si="8"/>
      </c>
      <c r="Q37" s="28">
        <f t="shared" si="8"/>
      </c>
      <c r="R37" s="28">
        <f t="shared" si="8"/>
      </c>
      <c r="S37" s="28">
        <f t="shared" si="8"/>
      </c>
      <c r="T37" s="28">
        <f t="shared" si="8"/>
      </c>
      <c r="U37" s="28">
        <f t="shared" si="8"/>
      </c>
      <c r="V37" s="28">
        <f t="shared" si="8"/>
      </c>
      <c r="W37" s="28">
        <f t="shared" si="8"/>
      </c>
      <c r="X37" s="28">
        <f t="shared" si="8"/>
      </c>
      <c r="Y37" s="28">
        <f t="shared" si="9"/>
      </c>
      <c r="Z37" s="28">
        <f t="shared" si="9"/>
      </c>
      <c r="AA37" s="28">
        <f t="shared" si="9"/>
      </c>
      <c r="AB37" s="28">
        <f t="shared" si="9"/>
        <v>0.04799999999998761</v>
      </c>
      <c r="AC37" s="28">
        <f t="shared" si="9"/>
        <v>0.13100000000000023</v>
      </c>
      <c r="AD37" s="28">
        <f t="shared" si="9"/>
        <v>0.17199999999999704</v>
      </c>
      <c r="AE37" s="28">
        <f t="shared" si="9"/>
        <v>0.25099999999999056</v>
      </c>
      <c r="AF37" s="28">
        <f t="shared" si="9"/>
        <v>0.367999999999995</v>
      </c>
      <c r="AG37" s="28">
        <f t="shared" si="9"/>
        <v>0.4749999999999943</v>
      </c>
      <c r="AH37" s="28">
        <f t="shared" si="6"/>
        <v>0.7479999999999905</v>
      </c>
      <c r="AI37" s="28">
        <f t="shared" si="6"/>
        <v>1.3399999999999892</v>
      </c>
      <c r="AJ37" s="28">
        <f t="shared" si="6"/>
        <v>1.6099999999999994</v>
      </c>
      <c r="AK37" s="28">
        <f t="shared" si="6"/>
        <v>1.809999999999988</v>
      </c>
      <c r="AL37" s="28">
        <f t="shared" si="6"/>
        <v>2.009999999999991</v>
      </c>
      <c r="AM37" s="28">
        <f t="shared" si="6"/>
        <v>2.2099999999999937</v>
      </c>
    </row>
    <row r="38" spans="3:39" ht="12.75">
      <c r="C38" s="72">
        <v>78</v>
      </c>
      <c r="D38" s="72">
        <v>92.64</v>
      </c>
      <c r="E38" s="28">
        <f t="shared" si="7"/>
      </c>
      <c r="F38" s="28">
        <f t="shared" si="7"/>
      </c>
      <c r="G38" s="28">
        <f t="shared" si="7"/>
      </c>
      <c r="H38" s="28">
        <f t="shared" si="7"/>
      </c>
      <c r="I38" s="28">
        <f t="shared" si="7"/>
      </c>
      <c r="J38" s="28">
        <f t="shared" si="7"/>
      </c>
      <c r="K38" s="28">
        <f t="shared" si="7"/>
      </c>
      <c r="L38" s="28">
        <f t="shared" si="7"/>
      </c>
      <c r="M38" s="28">
        <f t="shared" si="7"/>
      </c>
      <c r="N38" s="28">
        <f t="shared" si="7"/>
      </c>
      <c r="O38" s="28">
        <f t="shared" si="8"/>
      </c>
      <c r="P38" s="28">
        <f t="shared" si="8"/>
      </c>
      <c r="Q38" s="28">
        <f t="shared" si="8"/>
      </c>
      <c r="R38" s="28">
        <f t="shared" si="8"/>
      </c>
      <c r="S38" s="28">
        <f t="shared" si="8"/>
      </c>
      <c r="T38" s="28">
        <f t="shared" si="8"/>
      </c>
      <c r="U38" s="28">
        <f t="shared" si="8"/>
      </c>
      <c r="V38" s="28">
        <f t="shared" si="8"/>
      </c>
      <c r="W38" s="28">
        <f t="shared" si="8"/>
      </c>
      <c r="X38" s="28">
        <f t="shared" si="8"/>
      </c>
      <c r="Y38" s="28">
        <f t="shared" si="9"/>
      </c>
      <c r="Z38" s="28">
        <f t="shared" si="9"/>
      </c>
      <c r="AA38" s="28">
        <f t="shared" si="9"/>
      </c>
      <c r="AB38" s="28">
        <f t="shared" si="9"/>
      </c>
      <c r="AC38" s="28">
        <f t="shared" si="9"/>
      </c>
      <c r="AD38" s="28">
        <f t="shared" si="9"/>
      </c>
      <c r="AE38" s="28">
        <f t="shared" si="9"/>
      </c>
      <c r="AF38" s="28">
        <f t="shared" si="9"/>
      </c>
      <c r="AG38" s="28">
        <f t="shared" si="9"/>
      </c>
      <c r="AH38" s="28">
        <f t="shared" si="6"/>
      </c>
      <c r="AI38" s="28">
        <f t="shared" si="6"/>
      </c>
      <c r="AJ38" s="28">
        <f t="shared" si="6"/>
      </c>
      <c r="AK38" s="28">
        <f t="shared" si="6"/>
      </c>
      <c r="AL38" s="28">
        <f t="shared" si="6"/>
      </c>
      <c r="AM38" s="28">
        <f t="shared" si="6"/>
      </c>
    </row>
    <row r="39" spans="3:39" ht="12.75">
      <c r="C39" s="72">
        <v>86.4</v>
      </c>
      <c r="D39" s="72">
        <v>95.89</v>
      </c>
      <c r="E39" s="28">
        <f t="shared" si="7"/>
      </c>
      <c r="F39" s="28">
        <f t="shared" si="7"/>
      </c>
      <c r="G39" s="28">
        <f t="shared" si="7"/>
      </c>
      <c r="H39" s="28">
        <f t="shared" si="7"/>
      </c>
      <c r="I39" s="28">
        <f t="shared" si="7"/>
      </c>
      <c r="J39" s="28">
        <f t="shared" si="7"/>
      </c>
      <c r="K39" s="28">
        <f t="shared" si="7"/>
      </c>
      <c r="L39" s="28">
        <f t="shared" si="7"/>
      </c>
      <c r="M39" s="28">
        <f t="shared" si="7"/>
      </c>
      <c r="N39" s="28">
        <f t="shared" si="7"/>
      </c>
      <c r="O39" s="28">
        <f t="shared" si="8"/>
      </c>
      <c r="P39" s="28">
        <f t="shared" si="8"/>
      </c>
      <c r="Q39" s="28">
        <f t="shared" si="8"/>
      </c>
      <c r="R39" s="28">
        <f t="shared" si="8"/>
      </c>
      <c r="S39" s="28">
        <f t="shared" si="8"/>
      </c>
      <c r="T39" s="28">
        <f t="shared" si="8"/>
      </c>
      <c r="U39" s="28">
        <f t="shared" si="8"/>
      </c>
      <c r="V39" s="28">
        <f t="shared" si="8"/>
      </c>
      <c r="W39" s="28">
        <f t="shared" si="8"/>
      </c>
      <c r="X39" s="28">
        <f t="shared" si="8"/>
      </c>
      <c r="Y39" s="28">
        <f t="shared" si="9"/>
      </c>
      <c r="Z39" s="28">
        <f t="shared" si="9"/>
      </c>
      <c r="AA39" s="28">
        <f t="shared" si="9"/>
      </c>
      <c r="AB39" s="28">
        <f t="shared" si="9"/>
      </c>
      <c r="AC39" s="28">
        <f t="shared" si="9"/>
      </c>
      <c r="AD39" s="28">
        <f t="shared" si="9"/>
      </c>
      <c r="AE39" s="28">
        <f t="shared" si="9"/>
      </c>
      <c r="AF39" s="28">
        <f t="shared" si="9"/>
      </c>
      <c r="AG39" s="28">
        <f t="shared" si="9"/>
      </c>
      <c r="AH39" s="28">
        <f t="shared" si="6"/>
      </c>
      <c r="AI39" s="28">
        <f t="shared" si="6"/>
      </c>
      <c r="AJ39" s="28">
        <f t="shared" si="6"/>
      </c>
      <c r="AK39" s="28">
        <f t="shared" si="6"/>
      </c>
      <c r="AL39" s="28">
        <f t="shared" si="6"/>
      </c>
      <c r="AM39" s="28">
        <f t="shared" si="6"/>
      </c>
    </row>
    <row r="40" spans="3:39" ht="12.75">
      <c r="C40" s="72">
        <v>95.7</v>
      </c>
      <c r="D40" s="72">
        <v>100.62</v>
      </c>
      <c r="E40" s="28">
        <f t="shared" si="7"/>
      </c>
      <c r="F40" s="28">
        <f t="shared" si="7"/>
      </c>
      <c r="G40" s="28">
        <f t="shared" si="7"/>
      </c>
      <c r="H40" s="28">
        <f t="shared" si="7"/>
      </c>
      <c r="I40" s="28">
        <f t="shared" si="7"/>
      </c>
      <c r="J40" s="28">
        <f t="shared" si="7"/>
      </c>
      <c r="K40" s="28">
        <f t="shared" si="7"/>
      </c>
      <c r="L40" s="28">
        <f t="shared" si="7"/>
      </c>
      <c r="M40" s="28">
        <f t="shared" si="7"/>
      </c>
      <c r="N40" s="28">
        <f t="shared" si="7"/>
      </c>
      <c r="O40" s="28">
        <f t="shared" si="8"/>
      </c>
      <c r="P40" s="28">
        <f t="shared" si="8"/>
      </c>
      <c r="Q40" s="28">
        <f t="shared" si="8"/>
      </c>
      <c r="R40" s="28">
        <f t="shared" si="8"/>
      </c>
      <c r="S40" s="28">
        <f t="shared" si="8"/>
      </c>
      <c r="T40" s="28">
        <f t="shared" si="8"/>
      </c>
      <c r="U40" s="28">
        <f t="shared" si="8"/>
      </c>
      <c r="V40" s="28">
        <f t="shared" si="8"/>
      </c>
      <c r="W40" s="28">
        <f t="shared" si="8"/>
      </c>
      <c r="X40" s="28">
        <f t="shared" si="8"/>
      </c>
      <c r="Y40" s="28">
        <f t="shared" si="9"/>
      </c>
      <c r="Z40" s="28">
        <f t="shared" si="9"/>
      </c>
      <c r="AA40" s="28">
        <f t="shared" si="9"/>
      </c>
      <c r="AB40" s="28">
        <f t="shared" si="9"/>
      </c>
      <c r="AC40" s="28">
        <f t="shared" si="9"/>
      </c>
      <c r="AD40" s="28">
        <f t="shared" si="9"/>
      </c>
      <c r="AE40" s="28">
        <f t="shared" si="9"/>
      </c>
      <c r="AF40" s="28">
        <f t="shared" si="9"/>
      </c>
      <c r="AG40" s="28">
        <f t="shared" si="9"/>
      </c>
      <c r="AH40" s="28">
        <f t="shared" si="9"/>
      </c>
      <c r="AI40" s="28">
        <f t="shared" si="9"/>
      </c>
      <c r="AJ40" s="28">
        <f t="shared" si="9"/>
      </c>
      <c r="AK40" s="28">
        <f t="shared" si="9"/>
      </c>
      <c r="AL40" s="28">
        <f t="shared" si="9"/>
      </c>
      <c r="AM40" s="28">
        <f t="shared" si="9"/>
      </c>
    </row>
    <row r="41" spans="5:39" ht="12.75"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</row>
    <row r="42" spans="5:39" ht="12.75"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</row>
    <row r="43" spans="5:34" ht="12.75"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</row>
    <row r="44" spans="3:34" ht="12.75">
      <c r="C44" s="6" t="s">
        <v>99</v>
      </c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</row>
    <row r="45" spans="3:39" ht="12.75">
      <c r="C45" t="s">
        <v>8</v>
      </c>
      <c r="D45" t="s">
        <v>9</v>
      </c>
      <c r="E45" s="28" t="s">
        <v>100</v>
      </c>
      <c r="F45" s="28" t="s">
        <v>101</v>
      </c>
      <c r="G45" s="28" t="s">
        <v>102</v>
      </c>
      <c r="H45" s="28" t="s">
        <v>103</v>
      </c>
      <c r="I45" s="28" t="s">
        <v>104</v>
      </c>
      <c r="J45" s="28" t="s">
        <v>105</v>
      </c>
      <c r="K45" s="28" t="s">
        <v>106</v>
      </c>
      <c r="L45" s="28" t="s">
        <v>107</v>
      </c>
      <c r="M45" s="28" t="s">
        <v>108</v>
      </c>
      <c r="N45" s="28" t="s">
        <v>109</v>
      </c>
      <c r="O45" s="28" t="s">
        <v>110</v>
      </c>
      <c r="P45" s="28" t="s">
        <v>111</v>
      </c>
      <c r="Q45" s="28" t="s">
        <v>112</v>
      </c>
      <c r="R45" s="28" t="s">
        <v>113</v>
      </c>
      <c r="S45" s="28" t="s">
        <v>114</v>
      </c>
      <c r="T45" s="28" t="s">
        <v>115</v>
      </c>
      <c r="U45" s="28" t="s">
        <v>116</v>
      </c>
      <c r="V45" s="28" t="s">
        <v>117</v>
      </c>
      <c r="W45" s="28" t="s">
        <v>118</v>
      </c>
      <c r="X45" s="28" t="s">
        <v>119</v>
      </c>
      <c r="Y45" s="28" t="s">
        <v>120</v>
      </c>
      <c r="Z45" s="28" t="s">
        <v>121</v>
      </c>
      <c r="AA45" s="28" t="s">
        <v>122</v>
      </c>
      <c r="AB45" s="28" t="s">
        <v>123</v>
      </c>
      <c r="AC45" s="28" t="s">
        <v>124</v>
      </c>
      <c r="AD45" s="28" t="s">
        <v>125</v>
      </c>
      <c r="AE45" s="28" t="s">
        <v>126</v>
      </c>
      <c r="AF45" s="28" t="s">
        <v>127</v>
      </c>
      <c r="AG45" s="28" t="s">
        <v>128</v>
      </c>
      <c r="AH45" s="28" t="s">
        <v>129</v>
      </c>
      <c r="AI45" s="28" t="s">
        <v>130</v>
      </c>
      <c r="AJ45" s="28" t="s">
        <v>131</v>
      </c>
      <c r="AK45" s="28" t="s">
        <v>132</v>
      </c>
      <c r="AL45" s="28" t="s">
        <v>133</v>
      </c>
      <c r="AM45" s="28" t="s">
        <v>134</v>
      </c>
    </row>
    <row r="46" spans="3:28" ht="12.75">
      <c r="C46" s="112">
        <v>0</v>
      </c>
      <c r="D46">
        <v>100</v>
      </c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</row>
    <row r="47" spans="3:28" ht="12.75">
      <c r="C47" s="112">
        <v>7.5</v>
      </c>
      <c r="D47">
        <v>97.44</v>
      </c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</row>
    <row r="48" spans="3:28" ht="12.75">
      <c r="C48" s="112">
        <v>16.5</v>
      </c>
      <c r="D48">
        <v>93.77</v>
      </c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</row>
    <row r="49" spans="3:28" ht="12.75">
      <c r="C49" s="112">
        <v>20.7</v>
      </c>
      <c r="D49">
        <v>92.19</v>
      </c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</row>
    <row r="50" spans="3:39" ht="12.75">
      <c r="C50" s="112">
        <v>22.7</v>
      </c>
      <c r="D50">
        <v>90.02</v>
      </c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>
        <v>0.05</v>
      </c>
      <c r="AD50">
        <v>0.09</v>
      </c>
      <c r="AE50">
        <v>0.14</v>
      </c>
      <c r="AF50">
        <v>0.22</v>
      </c>
      <c r="AG50">
        <v>0.29</v>
      </c>
      <c r="AH50">
        <v>0.47</v>
      </c>
      <c r="AI50">
        <v>0.91</v>
      </c>
      <c r="AJ50">
        <v>1.13</v>
      </c>
      <c r="AK50">
        <v>1.32</v>
      </c>
      <c r="AL50">
        <v>1.5</v>
      </c>
      <c r="AM50">
        <v>1.71</v>
      </c>
    </row>
    <row r="51" spans="3:39" ht="12.75">
      <c r="C51" s="112">
        <v>24.6</v>
      </c>
      <c r="D51">
        <v>88.99</v>
      </c>
      <c r="L51"/>
      <c r="M51"/>
      <c r="N51"/>
      <c r="O51">
        <v>0.02</v>
      </c>
      <c r="P51">
        <v>0.04</v>
      </c>
      <c r="Q51">
        <v>0.07</v>
      </c>
      <c r="R51">
        <v>0.11</v>
      </c>
      <c r="S51">
        <v>0.14</v>
      </c>
      <c r="T51">
        <v>0.17</v>
      </c>
      <c r="U51">
        <v>0.2</v>
      </c>
      <c r="V51">
        <v>0.24</v>
      </c>
      <c r="W51">
        <v>0.27</v>
      </c>
      <c r="X51">
        <v>0.3</v>
      </c>
      <c r="Y51">
        <v>0.33</v>
      </c>
      <c r="Z51">
        <v>0.36</v>
      </c>
      <c r="AA51">
        <v>0.39</v>
      </c>
      <c r="AB51">
        <v>0.43</v>
      </c>
      <c r="AC51">
        <v>0.48</v>
      </c>
      <c r="AD51">
        <v>0.5</v>
      </c>
      <c r="AE51">
        <v>0.55</v>
      </c>
      <c r="AF51">
        <v>0.62</v>
      </c>
      <c r="AG51">
        <v>0.69</v>
      </c>
      <c r="AH51">
        <v>0.88</v>
      </c>
      <c r="AI51">
        <v>1.36</v>
      </c>
      <c r="AJ51">
        <v>1.61</v>
      </c>
      <c r="AK51">
        <v>1.81</v>
      </c>
      <c r="AL51">
        <v>2.01</v>
      </c>
      <c r="AM51">
        <v>2.23</v>
      </c>
    </row>
    <row r="52" spans="3:39" ht="12.75">
      <c r="C52" s="112">
        <v>24.6</v>
      </c>
      <c r="D52">
        <v>88.62</v>
      </c>
      <c r="I52">
        <v>0.01</v>
      </c>
      <c r="J52">
        <v>0.03</v>
      </c>
      <c r="K52">
        <v>0.04</v>
      </c>
      <c r="L52">
        <v>0.06</v>
      </c>
      <c r="M52">
        <v>0.08</v>
      </c>
      <c r="N52">
        <v>0.1</v>
      </c>
      <c r="O52">
        <v>0.11</v>
      </c>
      <c r="P52">
        <v>0.13</v>
      </c>
      <c r="Q52">
        <v>0.16</v>
      </c>
      <c r="R52">
        <v>0.19</v>
      </c>
      <c r="S52">
        <v>0.23</v>
      </c>
      <c r="T52">
        <v>0.26</v>
      </c>
      <c r="U52">
        <v>0.29</v>
      </c>
      <c r="V52">
        <v>0.33</v>
      </c>
      <c r="W52">
        <v>0.36</v>
      </c>
      <c r="X52">
        <v>0.39</v>
      </c>
      <c r="Y52">
        <v>0.42</v>
      </c>
      <c r="Z52">
        <v>0.46</v>
      </c>
      <c r="AA52">
        <v>0.49</v>
      </c>
      <c r="AB52">
        <v>0.53</v>
      </c>
      <c r="AC52">
        <v>0.58</v>
      </c>
      <c r="AD52">
        <v>0.61</v>
      </c>
      <c r="AE52">
        <v>0.66</v>
      </c>
      <c r="AF52">
        <v>0.74</v>
      </c>
      <c r="AG52">
        <v>0.81</v>
      </c>
      <c r="AH52">
        <v>1.01</v>
      </c>
      <c r="AI52">
        <v>1.51</v>
      </c>
      <c r="AJ52">
        <v>1.76</v>
      </c>
      <c r="AK52">
        <v>1.96</v>
      </c>
      <c r="AL52">
        <v>2.17</v>
      </c>
      <c r="AM52">
        <v>2.4</v>
      </c>
    </row>
    <row r="53" spans="3:39" ht="12.75">
      <c r="C53" s="112">
        <v>25.3</v>
      </c>
      <c r="D53">
        <v>86.88</v>
      </c>
      <c r="E53">
        <v>0.16</v>
      </c>
      <c r="F53">
        <v>0.18</v>
      </c>
      <c r="G53">
        <v>0.2</v>
      </c>
      <c r="H53">
        <v>0.22</v>
      </c>
      <c r="I53">
        <v>0.23</v>
      </c>
      <c r="J53">
        <v>0.24</v>
      </c>
      <c r="K53">
        <v>0.26</v>
      </c>
      <c r="L53">
        <v>0.27</v>
      </c>
      <c r="M53">
        <v>0.3</v>
      </c>
      <c r="N53">
        <v>0.33</v>
      </c>
      <c r="O53">
        <v>0.35</v>
      </c>
      <c r="P53">
        <v>0.38</v>
      </c>
      <c r="Q53">
        <v>0.42</v>
      </c>
      <c r="R53">
        <v>0.46</v>
      </c>
      <c r="S53">
        <v>0.51</v>
      </c>
      <c r="T53">
        <v>0.56</v>
      </c>
      <c r="U53">
        <v>0.61</v>
      </c>
      <c r="V53">
        <v>0.65</v>
      </c>
      <c r="W53">
        <v>0.7</v>
      </c>
      <c r="X53">
        <v>0.74</v>
      </c>
      <c r="Y53">
        <v>0.78</v>
      </c>
      <c r="Z53">
        <v>0.83</v>
      </c>
      <c r="AA53">
        <v>0.87</v>
      </c>
      <c r="AB53">
        <v>0.93</v>
      </c>
      <c r="AC53">
        <v>0.99</v>
      </c>
      <c r="AD53">
        <v>1.02</v>
      </c>
      <c r="AE53">
        <v>1.09</v>
      </c>
      <c r="AF53">
        <v>1.18</v>
      </c>
      <c r="AG53">
        <v>1.27</v>
      </c>
      <c r="AH53">
        <v>1.52</v>
      </c>
      <c r="AI53">
        <v>2.11</v>
      </c>
      <c r="AJ53">
        <v>2.4</v>
      </c>
      <c r="AK53">
        <v>2.64</v>
      </c>
      <c r="AL53">
        <v>2.88</v>
      </c>
      <c r="AM53">
        <v>3.14</v>
      </c>
    </row>
    <row r="54" spans="3:39" ht="12.75">
      <c r="C54" s="112">
        <v>26.1</v>
      </c>
      <c r="D54">
        <v>87.59</v>
      </c>
      <c r="E54">
        <v>0.1</v>
      </c>
      <c r="F54">
        <v>0.11</v>
      </c>
      <c r="G54">
        <v>0.13</v>
      </c>
      <c r="H54">
        <v>0.16</v>
      </c>
      <c r="I54">
        <v>0.16</v>
      </c>
      <c r="J54">
        <v>0.17</v>
      </c>
      <c r="K54">
        <v>0.19</v>
      </c>
      <c r="L54">
        <v>0.2</v>
      </c>
      <c r="M54">
        <v>0.23</v>
      </c>
      <c r="N54">
        <v>0.25</v>
      </c>
      <c r="O54">
        <v>0.27</v>
      </c>
      <c r="P54">
        <v>0.29</v>
      </c>
      <c r="Q54">
        <v>0.32</v>
      </c>
      <c r="R54">
        <v>0.36</v>
      </c>
      <c r="S54">
        <v>0.41</v>
      </c>
      <c r="T54">
        <v>0.45</v>
      </c>
      <c r="U54">
        <v>0.49</v>
      </c>
      <c r="V54">
        <v>0.53</v>
      </c>
      <c r="W54">
        <v>0.57</v>
      </c>
      <c r="X54">
        <v>0.61</v>
      </c>
      <c r="Y54">
        <v>0.65</v>
      </c>
      <c r="Z54">
        <v>0.69</v>
      </c>
      <c r="AA54">
        <v>0.73</v>
      </c>
      <c r="AB54">
        <v>0.78</v>
      </c>
      <c r="AC54">
        <v>0.84</v>
      </c>
      <c r="AD54">
        <v>0.87</v>
      </c>
      <c r="AE54">
        <v>0.93</v>
      </c>
      <c r="AF54">
        <v>1.01</v>
      </c>
      <c r="AG54">
        <v>1.1</v>
      </c>
      <c r="AH54">
        <v>1.32</v>
      </c>
      <c r="AI54">
        <v>1.88</v>
      </c>
      <c r="AJ54">
        <v>2.15</v>
      </c>
      <c r="AK54">
        <v>2.38</v>
      </c>
      <c r="AL54">
        <v>2.6</v>
      </c>
      <c r="AM54">
        <v>2.85</v>
      </c>
    </row>
    <row r="55" spans="3:39" ht="12.75">
      <c r="C55" s="112">
        <v>28</v>
      </c>
      <c r="D55">
        <v>88.75</v>
      </c>
      <c r="L55">
        <v>0.02</v>
      </c>
      <c r="M55">
        <v>0.05</v>
      </c>
      <c r="N55">
        <v>0.07</v>
      </c>
      <c r="O55">
        <v>0.09</v>
      </c>
      <c r="P55">
        <v>0.11</v>
      </c>
      <c r="Q55">
        <v>0.13</v>
      </c>
      <c r="R55">
        <v>0.17</v>
      </c>
      <c r="S55">
        <v>0.2</v>
      </c>
      <c r="T55">
        <v>0.23</v>
      </c>
      <c r="U55">
        <v>0.26</v>
      </c>
      <c r="V55">
        <v>0.3</v>
      </c>
      <c r="W55">
        <v>0.33</v>
      </c>
      <c r="X55">
        <v>0.36</v>
      </c>
      <c r="Y55">
        <v>0.39</v>
      </c>
      <c r="Z55">
        <v>0.42</v>
      </c>
      <c r="AA55">
        <v>0.46</v>
      </c>
      <c r="AB55">
        <v>0.5</v>
      </c>
      <c r="AC55">
        <v>0.55</v>
      </c>
      <c r="AD55">
        <v>0.57</v>
      </c>
      <c r="AE55">
        <v>0.62</v>
      </c>
      <c r="AF55">
        <v>0.7</v>
      </c>
      <c r="AG55">
        <v>0.77</v>
      </c>
      <c r="AH55">
        <v>0.96</v>
      </c>
      <c r="AI55">
        <v>1.46</v>
      </c>
      <c r="AJ55">
        <v>1.71</v>
      </c>
      <c r="AK55">
        <v>1.91</v>
      </c>
      <c r="AL55">
        <v>2.11</v>
      </c>
      <c r="AM55">
        <v>2.34</v>
      </c>
    </row>
    <row r="56" spans="3:39" ht="12.75">
      <c r="C56" s="112">
        <v>28.8</v>
      </c>
      <c r="D56">
        <v>88.23</v>
      </c>
      <c r="E56">
        <v>0.02</v>
      </c>
      <c r="F56">
        <v>0.03</v>
      </c>
      <c r="G56">
        <v>0.05</v>
      </c>
      <c r="H56">
        <v>0.08</v>
      </c>
      <c r="I56">
        <v>0.09</v>
      </c>
      <c r="J56">
        <v>0.1</v>
      </c>
      <c r="K56">
        <v>0.11</v>
      </c>
      <c r="L56">
        <v>0.12</v>
      </c>
      <c r="M56">
        <v>0.14</v>
      </c>
      <c r="N56">
        <v>0.16</v>
      </c>
      <c r="O56">
        <v>0.18</v>
      </c>
      <c r="P56">
        <v>0.2</v>
      </c>
      <c r="Q56">
        <v>0.23</v>
      </c>
      <c r="R56">
        <v>0.26</v>
      </c>
      <c r="S56">
        <v>0.3</v>
      </c>
      <c r="T56">
        <v>0.33</v>
      </c>
      <c r="U56">
        <v>0.37</v>
      </c>
      <c r="V56">
        <v>0.41</v>
      </c>
      <c r="W56">
        <v>0.45</v>
      </c>
      <c r="X56">
        <v>0.48</v>
      </c>
      <c r="Y56">
        <v>0.51</v>
      </c>
      <c r="Z56">
        <v>0.55</v>
      </c>
      <c r="AA56">
        <v>0.58</v>
      </c>
      <c r="AB56">
        <v>0.63</v>
      </c>
      <c r="AC56">
        <v>0.68</v>
      </c>
      <c r="AD56">
        <v>0.71</v>
      </c>
      <c r="AE56">
        <v>0.77</v>
      </c>
      <c r="AF56">
        <v>0.85</v>
      </c>
      <c r="AG56">
        <v>0.92</v>
      </c>
      <c r="AH56">
        <v>1.13</v>
      </c>
      <c r="AI56">
        <v>1.65</v>
      </c>
      <c r="AJ56">
        <v>1.91</v>
      </c>
      <c r="AK56">
        <v>2.13</v>
      </c>
      <c r="AL56">
        <v>2.34</v>
      </c>
      <c r="AM56">
        <v>2.57</v>
      </c>
    </row>
    <row r="57" spans="3:39" ht="12.75">
      <c r="C57" s="112">
        <v>28.9</v>
      </c>
      <c r="D57">
        <v>87.49</v>
      </c>
      <c r="E57">
        <v>0.11</v>
      </c>
      <c r="F57">
        <v>0.12</v>
      </c>
      <c r="G57">
        <v>0.14</v>
      </c>
      <c r="H57">
        <v>0.17</v>
      </c>
      <c r="I57">
        <v>0.17</v>
      </c>
      <c r="J57">
        <v>0.18</v>
      </c>
      <c r="K57">
        <v>0.2</v>
      </c>
      <c r="L57">
        <v>0.21</v>
      </c>
      <c r="M57">
        <v>0.24</v>
      </c>
      <c r="N57">
        <v>0.26</v>
      </c>
      <c r="O57">
        <v>0.28</v>
      </c>
      <c r="P57">
        <v>0.3</v>
      </c>
      <c r="Q57">
        <v>0.34</v>
      </c>
      <c r="R57">
        <v>0.38</v>
      </c>
      <c r="S57">
        <v>0.42</v>
      </c>
      <c r="T57">
        <v>0.46</v>
      </c>
      <c r="U57">
        <v>0.51</v>
      </c>
      <c r="V57">
        <v>0.55</v>
      </c>
      <c r="W57">
        <v>0.59</v>
      </c>
      <c r="X57">
        <v>0.63</v>
      </c>
      <c r="Y57">
        <v>0.67</v>
      </c>
      <c r="Z57">
        <v>0.71</v>
      </c>
      <c r="AA57">
        <v>0.75</v>
      </c>
      <c r="AB57">
        <v>0.8</v>
      </c>
      <c r="AC57">
        <v>0.86</v>
      </c>
      <c r="AD57">
        <v>0.89</v>
      </c>
      <c r="AE57">
        <v>0.95</v>
      </c>
      <c r="AF57">
        <v>1.04</v>
      </c>
      <c r="AG57">
        <v>1.12</v>
      </c>
      <c r="AH57">
        <v>1.35</v>
      </c>
      <c r="AI57">
        <v>1.91</v>
      </c>
      <c r="AJ57">
        <v>2.19</v>
      </c>
      <c r="AK57">
        <v>2.42</v>
      </c>
      <c r="AL57">
        <v>2.64</v>
      </c>
      <c r="AM57">
        <v>2.89</v>
      </c>
    </row>
    <row r="58" spans="3:39" ht="12.75">
      <c r="C58" s="112">
        <v>30.7</v>
      </c>
      <c r="D58">
        <v>87.93</v>
      </c>
      <c r="E58">
        <v>0.06</v>
      </c>
      <c r="F58">
        <v>0.08</v>
      </c>
      <c r="G58">
        <v>0.09</v>
      </c>
      <c r="H58">
        <v>0.12</v>
      </c>
      <c r="I58">
        <v>0.12</v>
      </c>
      <c r="J58">
        <v>0.14</v>
      </c>
      <c r="K58">
        <v>0.15</v>
      </c>
      <c r="L58">
        <v>0.16</v>
      </c>
      <c r="M58">
        <v>0.18</v>
      </c>
      <c r="N58">
        <v>0.2</v>
      </c>
      <c r="O58">
        <v>0.23</v>
      </c>
      <c r="P58">
        <v>0.24</v>
      </c>
      <c r="Q58">
        <v>0.28</v>
      </c>
      <c r="R58">
        <v>0.31</v>
      </c>
      <c r="S58">
        <v>0.35</v>
      </c>
      <c r="T58">
        <v>0.39</v>
      </c>
      <c r="U58">
        <v>0.43</v>
      </c>
      <c r="V58">
        <v>0.47</v>
      </c>
      <c r="W58">
        <v>0.51</v>
      </c>
      <c r="X58">
        <v>0.54</v>
      </c>
      <c r="Y58">
        <v>0.58</v>
      </c>
      <c r="Z58">
        <v>0.62</v>
      </c>
      <c r="AA58">
        <v>0.65</v>
      </c>
      <c r="AB58">
        <v>0.7</v>
      </c>
      <c r="AC58">
        <v>0.76</v>
      </c>
      <c r="AD58">
        <v>0.79</v>
      </c>
      <c r="AE58">
        <v>0.84</v>
      </c>
      <c r="AF58">
        <v>0.93</v>
      </c>
      <c r="AG58">
        <v>1.01</v>
      </c>
      <c r="AH58">
        <v>1.22</v>
      </c>
      <c r="AI58">
        <v>1.76</v>
      </c>
      <c r="AJ58">
        <v>2.03</v>
      </c>
      <c r="AK58">
        <v>2.25</v>
      </c>
      <c r="AL58">
        <v>2.46</v>
      </c>
      <c r="AM58">
        <v>2.7</v>
      </c>
    </row>
    <row r="59" spans="3:39" ht="12.75">
      <c r="C59" s="112">
        <v>32.6</v>
      </c>
      <c r="D59">
        <v>86.56</v>
      </c>
      <c r="E59">
        <v>0.18</v>
      </c>
      <c r="F59">
        <v>0.2</v>
      </c>
      <c r="G59">
        <v>0.22</v>
      </c>
      <c r="H59">
        <v>0.25</v>
      </c>
      <c r="I59">
        <v>0.26</v>
      </c>
      <c r="J59">
        <v>0.27</v>
      </c>
      <c r="K59">
        <v>0.29</v>
      </c>
      <c r="L59">
        <v>0.3</v>
      </c>
      <c r="M59">
        <v>0.33</v>
      </c>
      <c r="N59">
        <v>0.36</v>
      </c>
      <c r="O59">
        <v>0.39</v>
      </c>
      <c r="P59">
        <v>0.41</v>
      </c>
      <c r="Q59">
        <v>0.45</v>
      </c>
      <c r="R59">
        <v>0.5</v>
      </c>
      <c r="S59">
        <v>0.56</v>
      </c>
      <c r="T59">
        <v>0.6</v>
      </c>
      <c r="U59">
        <v>0.65</v>
      </c>
      <c r="V59">
        <v>0.7</v>
      </c>
      <c r="W59">
        <v>0.75</v>
      </c>
      <c r="X59">
        <v>0.8</v>
      </c>
      <c r="Y59">
        <v>0.84</v>
      </c>
      <c r="Z59">
        <v>0.89</v>
      </c>
      <c r="AA59">
        <v>0.93</v>
      </c>
      <c r="AB59">
        <v>0.99</v>
      </c>
      <c r="AC59">
        <v>1.06</v>
      </c>
      <c r="AD59">
        <v>1.09</v>
      </c>
      <c r="AE59">
        <v>1.16</v>
      </c>
      <c r="AF59">
        <v>1.26</v>
      </c>
      <c r="AG59">
        <v>1.35</v>
      </c>
      <c r="AH59">
        <v>1.6</v>
      </c>
      <c r="AI59">
        <v>2.21</v>
      </c>
      <c r="AJ59">
        <v>2.51</v>
      </c>
      <c r="AK59">
        <v>2.76</v>
      </c>
      <c r="AL59">
        <v>3</v>
      </c>
      <c r="AM59">
        <v>3.26</v>
      </c>
    </row>
    <row r="60" spans="3:39" ht="12.75">
      <c r="C60" s="112">
        <v>35</v>
      </c>
      <c r="D60">
        <v>86.91</v>
      </c>
      <c r="E60">
        <v>0.15</v>
      </c>
      <c r="F60">
        <v>0.17</v>
      </c>
      <c r="G60">
        <v>0.19</v>
      </c>
      <c r="H60">
        <v>0.22</v>
      </c>
      <c r="I60">
        <v>0.23</v>
      </c>
      <c r="J60">
        <v>0.24</v>
      </c>
      <c r="K60">
        <v>0.26</v>
      </c>
      <c r="L60">
        <v>0.27</v>
      </c>
      <c r="M60">
        <v>0.3</v>
      </c>
      <c r="N60">
        <v>0.33</v>
      </c>
      <c r="O60">
        <v>0.35</v>
      </c>
      <c r="P60">
        <v>0.37</v>
      </c>
      <c r="Q60">
        <v>0.41</v>
      </c>
      <c r="R60">
        <v>0.46</v>
      </c>
      <c r="S60">
        <v>0.51</v>
      </c>
      <c r="T60">
        <v>0.55</v>
      </c>
      <c r="U60">
        <v>0.6</v>
      </c>
      <c r="V60">
        <v>0.65</v>
      </c>
      <c r="W60">
        <v>0.69</v>
      </c>
      <c r="X60">
        <v>0.73</v>
      </c>
      <c r="Y60">
        <v>0.78</v>
      </c>
      <c r="Z60">
        <v>0.82</v>
      </c>
      <c r="AA60">
        <v>0.86</v>
      </c>
      <c r="AB60">
        <v>0.92</v>
      </c>
      <c r="AC60">
        <v>0.98</v>
      </c>
      <c r="AD60">
        <v>1.02</v>
      </c>
      <c r="AE60">
        <v>1.08</v>
      </c>
      <c r="AF60">
        <v>1.18</v>
      </c>
      <c r="AG60">
        <v>1.27</v>
      </c>
      <c r="AH60">
        <v>1.51</v>
      </c>
      <c r="AI60">
        <v>2.1</v>
      </c>
      <c r="AJ60">
        <v>2.39</v>
      </c>
      <c r="AK60">
        <v>2.63</v>
      </c>
      <c r="AL60">
        <v>2.87</v>
      </c>
      <c r="AM60">
        <v>3.13</v>
      </c>
    </row>
    <row r="61" spans="3:39" ht="12.75">
      <c r="C61" s="112">
        <v>35.7</v>
      </c>
      <c r="D61">
        <v>87.83</v>
      </c>
      <c r="E61">
        <v>0.07</v>
      </c>
      <c r="F61">
        <v>0.09</v>
      </c>
      <c r="G61">
        <v>0.11</v>
      </c>
      <c r="H61">
        <v>0.13</v>
      </c>
      <c r="I61">
        <v>0.14</v>
      </c>
      <c r="J61">
        <v>0.15</v>
      </c>
      <c r="K61">
        <v>0.16</v>
      </c>
      <c r="L61">
        <v>0.17</v>
      </c>
      <c r="M61">
        <v>0.2</v>
      </c>
      <c r="N61">
        <v>0.22</v>
      </c>
      <c r="O61">
        <v>0.24</v>
      </c>
      <c r="P61">
        <v>0.26</v>
      </c>
      <c r="Q61">
        <v>0.29</v>
      </c>
      <c r="R61">
        <v>0.33</v>
      </c>
      <c r="S61">
        <v>0.37</v>
      </c>
      <c r="T61">
        <v>0.41</v>
      </c>
      <c r="U61">
        <v>0.45</v>
      </c>
      <c r="V61">
        <v>0.49</v>
      </c>
      <c r="W61">
        <v>0.53</v>
      </c>
      <c r="X61">
        <v>0.56</v>
      </c>
      <c r="Y61">
        <v>0.6</v>
      </c>
      <c r="Z61">
        <v>0.64</v>
      </c>
      <c r="AA61">
        <v>0.68</v>
      </c>
      <c r="AB61">
        <v>0.73</v>
      </c>
      <c r="AC61">
        <v>0.78</v>
      </c>
      <c r="AD61">
        <v>0.81</v>
      </c>
      <c r="AE61">
        <v>0.87</v>
      </c>
      <c r="AF61">
        <v>0.95</v>
      </c>
      <c r="AG61">
        <v>1.03</v>
      </c>
      <c r="AH61">
        <v>1.25</v>
      </c>
      <c r="AI61">
        <v>1.79</v>
      </c>
      <c r="AJ61">
        <v>2.06</v>
      </c>
      <c r="AK61">
        <v>2.29</v>
      </c>
      <c r="AL61">
        <v>2.51</v>
      </c>
      <c r="AM61">
        <v>2.75</v>
      </c>
    </row>
    <row r="62" spans="3:39" ht="12.75">
      <c r="C62" s="112">
        <v>37</v>
      </c>
      <c r="D62">
        <v>87.84</v>
      </c>
      <c r="E62">
        <v>0.07</v>
      </c>
      <c r="F62">
        <v>0.09</v>
      </c>
      <c r="G62">
        <v>0.11</v>
      </c>
      <c r="H62">
        <v>0.13</v>
      </c>
      <c r="I62">
        <v>0.13</v>
      </c>
      <c r="J62">
        <v>0.15</v>
      </c>
      <c r="K62">
        <v>0.16</v>
      </c>
      <c r="L62">
        <v>0.17</v>
      </c>
      <c r="M62">
        <v>0.2</v>
      </c>
      <c r="N62">
        <v>0.22</v>
      </c>
      <c r="O62">
        <v>0.24</v>
      </c>
      <c r="P62">
        <v>0.26</v>
      </c>
      <c r="Q62">
        <v>0.29</v>
      </c>
      <c r="R62">
        <v>0.33</v>
      </c>
      <c r="S62">
        <v>0.37</v>
      </c>
      <c r="T62">
        <v>0.4</v>
      </c>
      <c r="U62">
        <v>0.45</v>
      </c>
      <c r="V62">
        <v>0.49</v>
      </c>
      <c r="W62">
        <v>0.53</v>
      </c>
      <c r="X62">
        <v>0.56</v>
      </c>
      <c r="Y62">
        <v>0.6</v>
      </c>
      <c r="Z62">
        <v>0.64</v>
      </c>
      <c r="AA62">
        <v>0.67</v>
      </c>
      <c r="AB62">
        <v>0.72</v>
      </c>
      <c r="AC62">
        <v>0.78</v>
      </c>
      <c r="AD62">
        <v>0.81</v>
      </c>
      <c r="AE62">
        <v>0.86</v>
      </c>
      <c r="AF62">
        <v>0.95</v>
      </c>
      <c r="AG62">
        <v>1.03</v>
      </c>
      <c r="AH62">
        <v>1.25</v>
      </c>
      <c r="AI62">
        <v>1.79</v>
      </c>
      <c r="AJ62">
        <v>2.06</v>
      </c>
      <c r="AK62">
        <v>2.28</v>
      </c>
      <c r="AL62">
        <v>2.5</v>
      </c>
      <c r="AM62">
        <v>2.74</v>
      </c>
    </row>
    <row r="63" spans="3:39" ht="12.75">
      <c r="C63" s="112">
        <v>38.3</v>
      </c>
      <c r="D63">
        <v>87.19</v>
      </c>
      <c r="E63">
        <v>0.13</v>
      </c>
      <c r="F63">
        <v>0.15</v>
      </c>
      <c r="G63">
        <v>0.17</v>
      </c>
      <c r="H63">
        <v>0.2</v>
      </c>
      <c r="I63">
        <v>0.2</v>
      </c>
      <c r="J63">
        <v>0.21</v>
      </c>
      <c r="K63">
        <v>0.23</v>
      </c>
      <c r="L63">
        <v>0.24</v>
      </c>
      <c r="M63">
        <v>0.27</v>
      </c>
      <c r="N63">
        <v>0.3</v>
      </c>
      <c r="O63">
        <v>0.32</v>
      </c>
      <c r="P63">
        <v>0.34</v>
      </c>
      <c r="Q63">
        <v>0.38</v>
      </c>
      <c r="R63">
        <v>0.42</v>
      </c>
      <c r="S63">
        <v>0.47</v>
      </c>
      <c r="T63">
        <v>0.51</v>
      </c>
      <c r="U63">
        <v>0.56</v>
      </c>
      <c r="V63">
        <v>0.6</v>
      </c>
      <c r="W63">
        <v>0.64</v>
      </c>
      <c r="X63">
        <v>0.68</v>
      </c>
      <c r="Y63">
        <v>0.72</v>
      </c>
      <c r="Z63">
        <v>0.77</v>
      </c>
      <c r="AA63">
        <v>0.81</v>
      </c>
      <c r="AB63">
        <v>0.86</v>
      </c>
      <c r="AC63">
        <v>0.93</v>
      </c>
      <c r="AD63">
        <v>0.96</v>
      </c>
      <c r="AE63">
        <v>1.02</v>
      </c>
      <c r="AF63">
        <v>1.11</v>
      </c>
      <c r="AG63">
        <v>1.2</v>
      </c>
      <c r="AH63">
        <v>1.43</v>
      </c>
      <c r="AI63">
        <v>2.01</v>
      </c>
      <c r="AJ63">
        <v>2.3</v>
      </c>
      <c r="AK63">
        <v>2.53</v>
      </c>
      <c r="AL63">
        <v>2.76</v>
      </c>
      <c r="AM63">
        <v>3.01</v>
      </c>
    </row>
    <row r="64" spans="3:39" ht="12.75">
      <c r="C64" s="112">
        <v>40.4</v>
      </c>
      <c r="D64">
        <v>87.52</v>
      </c>
      <c r="E64">
        <v>0.1</v>
      </c>
      <c r="F64">
        <v>0.12</v>
      </c>
      <c r="G64">
        <v>0.14</v>
      </c>
      <c r="H64">
        <v>0.16</v>
      </c>
      <c r="I64">
        <v>0.17</v>
      </c>
      <c r="J64">
        <v>0.18</v>
      </c>
      <c r="K64">
        <v>0.2</v>
      </c>
      <c r="L64">
        <v>0.21</v>
      </c>
      <c r="M64">
        <v>0.23</v>
      </c>
      <c r="N64">
        <v>0.26</v>
      </c>
      <c r="O64">
        <v>0.28</v>
      </c>
      <c r="P64">
        <v>0.3</v>
      </c>
      <c r="Q64">
        <v>0.33</v>
      </c>
      <c r="R64">
        <v>0.37</v>
      </c>
      <c r="S64">
        <v>0.42</v>
      </c>
      <c r="T64">
        <v>0.46</v>
      </c>
      <c r="U64">
        <v>0.5</v>
      </c>
      <c r="V64">
        <v>0.55</v>
      </c>
      <c r="W64">
        <v>0.59</v>
      </c>
      <c r="X64">
        <v>0.62</v>
      </c>
      <c r="Y64">
        <v>0.66</v>
      </c>
      <c r="Z64">
        <v>0.7</v>
      </c>
      <c r="AA64">
        <v>0.74</v>
      </c>
      <c r="AB64">
        <v>0.79</v>
      </c>
      <c r="AC64">
        <v>0.85</v>
      </c>
      <c r="AD64">
        <v>0.88</v>
      </c>
      <c r="AE64">
        <v>0.94</v>
      </c>
      <c r="AF64">
        <v>1.03</v>
      </c>
      <c r="AG64">
        <v>1.11</v>
      </c>
      <c r="AH64">
        <v>1.34</v>
      </c>
      <c r="AI64">
        <v>1.9</v>
      </c>
      <c r="AJ64">
        <v>2.18</v>
      </c>
      <c r="AK64">
        <v>2.4</v>
      </c>
      <c r="AL64">
        <v>2.63</v>
      </c>
      <c r="AM64">
        <v>2.88</v>
      </c>
    </row>
    <row r="65" spans="3:39" ht="12.75">
      <c r="C65" s="112">
        <v>44.5</v>
      </c>
      <c r="D65">
        <v>88.58</v>
      </c>
      <c r="H65">
        <v>0.01</v>
      </c>
      <c r="I65">
        <v>0.02</v>
      </c>
      <c r="J65">
        <v>0.04</v>
      </c>
      <c r="K65">
        <v>0.05</v>
      </c>
      <c r="L65">
        <v>0.06</v>
      </c>
      <c r="M65">
        <v>0.08</v>
      </c>
      <c r="N65">
        <v>0.1</v>
      </c>
      <c r="O65">
        <v>0.12</v>
      </c>
      <c r="P65">
        <v>0.14</v>
      </c>
      <c r="Q65">
        <v>0.17</v>
      </c>
      <c r="R65">
        <v>0.2</v>
      </c>
      <c r="S65">
        <v>0.24</v>
      </c>
      <c r="T65">
        <v>0.27</v>
      </c>
      <c r="U65">
        <v>0.3</v>
      </c>
      <c r="V65">
        <v>0.34</v>
      </c>
      <c r="W65">
        <v>0.37</v>
      </c>
      <c r="X65">
        <v>0.4</v>
      </c>
      <c r="Y65">
        <v>0.43</v>
      </c>
      <c r="Z65">
        <v>0.47</v>
      </c>
      <c r="AA65">
        <v>0.5</v>
      </c>
      <c r="AB65">
        <v>0.54</v>
      </c>
      <c r="AC65">
        <v>0.59</v>
      </c>
      <c r="AD65">
        <v>0.62</v>
      </c>
      <c r="AE65">
        <v>0.67</v>
      </c>
      <c r="AF65">
        <v>0.75</v>
      </c>
      <c r="AG65">
        <v>0.82</v>
      </c>
      <c r="AH65">
        <v>1.02</v>
      </c>
      <c r="AI65">
        <v>1.52</v>
      </c>
      <c r="AJ65">
        <v>1.77</v>
      </c>
      <c r="AK65">
        <v>1.98</v>
      </c>
      <c r="AL65">
        <v>2.19</v>
      </c>
      <c r="AM65">
        <v>2.42</v>
      </c>
    </row>
    <row r="66" spans="3:39" ht="12.75">
      <c r="C66" s="112">
        <v>47.3</v>
      </c>
      <c r="D66">
        <v>89.26</v>
      </c>
      <c r="L66"/>
      <c r="M66"/>
      <c r="N66"/>
      <c r="O66"/>
      <c r="P66"/>
      <c r="Q66"/>
      <c r="R66">
        <v>0.01</v>
      </c>
      <c r="S66">
        <v>0.06</v>
      </c>
      <c r="T66">
        <v>0.09</v>
      </c>
      <c r="U66">
        <v>0.12</v>
      </c>
      <c r="V66">
        <v>0.16</v>
      </c>
      <c r="W66">
        <v>0.19</v>
      </c>
      <c r="X66">
        <v>0.22</v>
      </c>
      <c r="Y66">
        <v>0.25</v>
      </c>
      <c r="Z66">
        <v>0.28</v>
      </c>
      <c r="AA66">
        <v>0.31</v>
      </c>
      <c r="AB66">
        <v>0.35</v>
      </c>
      <c r="AC66">
        <v>0.39</v>
      </c>
      <c r="AD66">
        <v>0.42</v>
      </c>
      <c r="AE66">
        <v>0.46</v>
      </c>
      <c r="AF66">
        <v>0.53</v>
      </c>
      <c r="AG66">
        <v>0.6</v>
      </c>
      <c r="AH66">
        <v>0.79</v>
      </c>
      <c r="AI66">
        <v>1.25</v>
      </c>
      <c r="AJ66">
        <v>1.49</v>
      </c>
      <c r="AK66">
        <v>1.68</v>
      </c>
      <c r="AL66">
        <v>1.88</v>
      </c>
      <c r="AM66">
        <v>2.1</v>
      </c>
    </row>
    <row r="67" spans="3:39" ht="12.75">
      <c r="C67" s="112">
        <v>52.2</v>
      </c>
      <c r="D67">
        <v>88.38</v>
      </c>
      <c r="G67">
        <v>0.03</v>
      </c>
      <c r="H67">
        <v>0.06</v>
      </c>
      <c r="I67">
        <v>0.06</v>
      </c>
      <c r="J67">
        <v>0.07</v>
      </c>
      <c r="K67">
        <v>0.09</v>
      </c>
      <c r="L67">
        <v>0.1</v>
      </c>
      <c r="M67">
        <v>0.12</v>
      </c>
      <c r="N67">
        <v>0.14</v>
      </c>
      <c r="O67">
        <v>0.16</v>
      </c>
      <c r="P67">
        <v>0.17</v>
      </c>
      <c r="Q67">
        <v>0.2</v>
      </c>
      <c r="R67">
        <v>0.24</v>
      </c>
      <c r="S67">
        <v>0.27</v>
      </c>
      <c r="T67">
        <v>0.31</v>
      </c>
      <c r="U67">
        <v>0.34</v>
      </c>
      <c r="V67">
        <v>0.38</v>
      </c>
      <c r="W67">
        <v>0.41</v>
      </c>
      <c r="X67">
        <v>0.45</v>
      </c>
      <c r="Y67">
        <v>0.48</v>
      </c>
      <c r="Z67">
        <v>0.51</v>
      </c>
      <c r="AA67">
        <v>0.55</v>
      </c>
      <c r="AB67">
        <v>0.6</v>
      </c>
      <c r="AC67">
        <v>0.65</v>
      </c>
      <c r="AD67">
        <v>0.67</v>
      </c>
      <c r="AE67">
        <v>0.73</v>
      </c>
      <c r="AF67">
        <v>0.8</v>
      </c>
      <c r="AG67">
        <v>0.88</v>
      </c>
      <c r="AH67">
        <v>1.08</v>
      </c>
      <c r="AI67">
        <v>1.6</v>
      </c>
      <c r="AJ67">
        <v>1.85</v>
      </c>
      <c r="AK67">
        <v>2.06</v>
      </c>
      <c r="AL67">
        <v>2.28</v>
      </c>
      <c r="AM67">
        <v>2.51</v>
      </c>
    </row>
    <row r="68" spans="3:39" ht="12.75">
      <c r="C68" s="112">
        <v>58.4</v>
      </c>
      <c r="D68">
        <v>89.21</v>
      </c>
      <c r="L68"/>
      <c r="M68"/>
      <c r="N68"/>
      <c r="O68"/>
      <c r="P68"/>
      <c r="Q68"/>
      <c r="R68">
        <v>0.04</v>
      </c>
      <c r="S68">
        <v>0.08</v>
      </c>
      <c r="T68">
        <v>0.11</v>
      </c>
      <c r="U68">
        <v>0.14</v>
      </c>
      <c r="V68">
        <v>0.17</v>
      </c>
      <c r="W68">
        <v>0.2</v>
      </c>
      <c r="X68">
        <v>0.23</v>
      </c>
      <c r="Y68">
        <v>0.26</v>
      </c>
      <c r="Z68">
        <v>0.29</v>
      </c>
      <c r="AA68">
        <v>0.32</v>
      </c>
      <c r="AB68">
        <v>0.36</v>
      </c>
      <c r="AC68">
        <v>0.41</v>
      </c>
      <c r="AD68">
        <v>0.43</v>
      </c>
      <c r="AE68">
        <v>0.48</v>
      </c>
      <c r="AF68">
        <v>0.55</v>
      </c>
      <c r="AG68">
        <v>0.62</v>
      </c>
      <c r="AH68">
        <v>0.8</v>
      </c>
      <c r="AI68">
        <v>1.27</v>
      </c>
      <c r="AJ68">
        <v>1.51</v>
      </c>
      <c r="AK68">
        <v>1.71</v>
      </c>
      <c r="AL68">
        <v>1.9</v>
      </c>
      <c r="AM68">
        <v>2.12</v>
      </c>
    </row>
    <row r="69" spans="3:39" ht="12.75">
      <c r="C69" s="112">
        <v>63</v>
      </c>
      <c r="D69">
        <v>89.93</v>
      </c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>
        <v>0.06</v>
      </c>
      <c r="AC69">
        <v>0.12</v>
      </c>
      <c r="AD69">
        <v>0.14</v>
      </c>
      <c r="AE69">
        <v>0.19</v>
      </c>
      <c r="AF69">
        <v>0.27</v>
      </c>
      <c r="AG69">
        <v>0.33</v>
      </c>
      <c r="AH69">
        <v>0.51</v>
      </c>
      <c r="AI69">
        <v>0.95</v>
      </c>
      <c r="AJ69">
        <v>1.18</v>
      </c>
      <c r="AK69">
        <v>1.36</v>
      </c>
      <c r="AL69">
        <v>1.55</v>
      </c>
      <c r="AM69">
        <v>1.75</v>
      </c>
    </row>
    <row r="70" spans="3:28" ht="12.75">
      <c r="C70" s="112">
        <v>78</v>
      </c>
      <c r="D70">
        <v>92.64</v>
      </c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</row>
    <row r="71" spans="3:28" ht="12.75">
      <c r="C71" s="112">
        <v>86.4</v>
      </c>
      <c r="D71">
        <v>95.89</v>
      </c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</row>
    <row r="72" spans="3:28" ht="12.75">
      <c r="C72" s="112">
        <v>95.7</v>
      </c>
      <c r="D72">
        <v>100.62</v>
      </c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</row>
  </sheetData>
  <mergeCells count="1">
    <mergeCell ref="C4:C10"/>
  </mergeCells>
  <printOptions/>
  <pageMargins left="0.75" right="0.75" top="1" bottom="1" header="0.5" footer="0.5"/>
  <pageSetup horizontalDpi="200" verticalDpi="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P77"/>
  <sheetViews>
    <sheetView zoomScale="85" zoomScaleNormal="85" workbookViewId="0" topLeftCell="A28">
      <selection activeCell="C48" sqref="C48:D77"/>
    </sheetView>
  </sheetViews>
  <sheetFormatPr defaultColWidth="9.140625" defaultRowHeight="12.75"/>
  <cols>
    <col min="2" max="2" width="12.00390625" style="0" bestFit="1" customWidth="1"/>
    <col min="3" max="3" width="9.8515625" style="0" customWidth="1"/>
    <col min="4" max="4" width="12.28125" style="0" customWidth="1"/>
    <col min="12" max="13" width="9.140625" style="1" customWidth="1"/>
    <col min="14" max="15" width="12.140625" style="1" bestFit="1" customWidth="1"/>
    <col min="16" max="28" width="9.140625" style="1" customWidth="1"/>
    <col min="42" max="42" width="11.7109375" style="0" bestFit="1" customWidth="1"/>
  </cols>
  <sheetData>
    <row r="1" spans="4:40" ht="12.75">
      <c r="D1" s="12" t="s">
        <v>17</v>
      </c>
      <c r="E1" s="12">
        <v>1</v>
      </c>
      <c r="F1" s="12">
        <v>2</v>
      </c>
      <c r="G1" s="12">
        <v>3</v>
      </c>
      <c r="H1" s="12">
        <v>4</v>
      </c>
      <c r="I1" s="12">
        <v>5</v>
      </c>
      <c r="J1" s="12">
        <v>6</v>
      </c>
      <c r="K1" s="12">
        <v>7</v>
      </c>
      <c r="L1" s="12">
        <v>8</v>
      </c>
      <c r="M1" s="12">
        <v>9</v>
      </c>
      <c r="N1" s="12">
        <v>10</v>
      </c>
      <c r="O1" s="12">
        <v>11</v>
      </c>
      <c r="P1" s="12">
        <v>12</v>
      </c>
      <c r="Q1" s="12">
        <v>13</v>
      </c>
      <c r="R1" s="12">
        <v>14</v>
      </c>
      <c r="S1" s="12">
        <v>15</v>
      </c>
      <c r="T1" s="12">
        <v>16</v>
      </c>
      <c r="U1" s="12">
        <v>17</v>
      </c>
      <c r="V1" s="12">
        <v>18</v>
      </c>
      <c r="W1" s="12">
        <v>19</v>
      </c>
      <c r="X1" s="12">
        <v>20</v>
      </c>
      <c r="Y1" s="12">
        <v>21</v>
      </c>
      <c r="Z1" s="12">
        <v>22</v>
      </c>
      <c r="AA1" s="12">
        <v>23</v>
      </c>
      <c r="AB1" s="12">
        <v>24</v>
      </c>
      <c r="AC1" s="12">
        <v>25</v>
      </c>
      <c r="AD1" s="12">
        <v>26</v>
      </c>
      <c r="AE1" s="12">
        <v>27</v>
      </c>
      <c r="AF1" s="12">
        <v>28</v>
      </c>
      <c r="AG1" s="12">
        <v>29</v>
      </c>
      <c r="AH1" s="12">
        <v>30</v>
      </c>
      <c r="AI1" s="12">
        <v>31</v>
      </c>
      <c r="AJ1" s="12">
        <v>32</v>
      </c>
      <c r="AK1" s="12">
        <v>33</v>
      </c>
      <c r="AL1" s="12">
        <v>34</v>
      </c>
      <c r="AM1" s="12">
        <v>35</v>
      </c>
      <c r="AN1" s="6" t="s">
        <v>35</v>
      </c>
    </row>
    <row r="2" spans="1:40" ht="12.75" customHeight="1">
      <c r="A2" s="1"/>
      <c r="C2" s="65"/>
      <c r="D2">
        <f>MIN(C14:C104)</f>
        <v>0</v>
      </c>
      <c r="E2" s="74">
        <f>Stage_QPlots!$P$3</f>
        <v>89.082</v>
      </c>
      <c r="F2" s="74">
        <f>Stage_QPlots!$P$4</f>
        <v>89.164</v>
      </c>
      <c r="G2" s="74">
        <f>Stage_QPlots!$P$5</f>
        <v>89.25</v>
      </c>
      <c r="H2" s="74">
        <f>Stage_QPlots!$P$6</f>
        <v>89.364</v>
      </c>
      <c r="I2" s="74">
        <f>Stage_QPlots!$P$7</f>
        <v>89.388</v>
      </c>
      <c r="J2" s="74">
        <f>Stage_QPlots!$P$8</f>
        <v>89.435</v>
      </c>
      <c r="K2" s="74">
        <f>Stage_QPlots!$P$9</f>
        <v>89.492</v>
      </c>
      <c r="L2" s="74">
        <f>Stage_QPlots!$P$10</f>
        <v>89.538</v>
      </c>
      <c r="M2" s="74">
        <f>Stage_QPlots!$P$11</f>
        <v>89.62</v>
      </c>
      <c r="N2" s="74">
        <f>Stage_QPlots!$P$12</f>
        <v>89.692</v>
      </c>
      <c r="O2" s="74">
        <f>Stage_QPlots!$P$13</f>
        <v>89.757</v>
      </c>
      <c r="P2" s="74">
        <f>Stage_QPlots!$P$14</f>
        <v>89.817</v>
      </c>
      <c r="Q2" s="74">
        <f>Stage_QPlots!$P$15</f>
        <v>89.906</v>
      </c>
      <c r="R2" s="74">
        <f>Stage_QPlots!$P$16</f>
        <v>90.014</v>
      </c>
      <c r="S2" s="74">
        <f>Stage_QPlots!$P$17</f>
        <v>90.12</v>
      </c>
      <c r="T2" s="74">
        <f>Stage_QPlots!$O$18</f>
        <v>89.427</v>
      </c>
      <c r="U2" s="74">
        <f>Stage_QPlots!$P$19</f>
        <v>90.301</v>
      </c>
      <c r="V2" s="74">
        <f>Stage_QPlots!$P$20</f>
        <v>90.389</v>
      </c>
      <c r="W2" s="74">
        <f>Stage_QPlots!$P$21</f>
        <v>90.468</v>
      </c>
      <c r="X2" s="74">
        <f>Stage_QPlots!$P$22</f>
        <v>90.541</v>
      </c>
      <c r="Y2" s="74">
        <f>Stage_QPlots!$P$23</f>
        <v>90.607</v>
      </c>
      <c r="Z2" s="74">
        <f>Stage_QPlots!$P$24</f>
        <v>90.681</v>
      </c>
      <c r="AA2" s="74">
        <f>Stage_QPlots!$P$25</f>
        <v>90.748</v>
      </c>
      <c r="AB2" s="74">
        <f>Stage_QPlots!$P$26</f>
        <v>90.838</v>
      </c>
      <c r="AC2" s="74">
        <f>Stage_QPlots!$P$27</f>
        <v>90.944</v>
      </c>
      <c r="AD2" s="74">
        <f>Stage_QPlots!$P$28</f>
        <v>91.003</v>
      </c>
      <c r="AE2" s="74">
        <f>Stage_QPlots!$P$29</f>
        <v>91.105</v>
      </c>
      <c r="AF2" s="74">
        <f>Stage_QPlots!$P$30</f>
        <v>91.287</v>
      </c>
      <c r="AG2" s="74">
        <f>Stage_QPlots!$P$31</f>
        <v>91.438</v>
      </c>
      <c r="AH2" s="74">
        <f>Stage_QPlots!$P$32</f>
        <v>91.718</v>
      </c>
      <c r="AI2">
        <v>92.34</v>
      </c>
      <c r="AJ2">
        <v>92.58</v>
      </c>
      <c r="AK2">
        <v>92.77</v>
      </c>
      <c r="AL2">
        <v>92.94</v>
      </c>
      <c r="AM2">
        <v>93.12</v>
      </c>
      <c r="AN2">
        <f>Summary_Tables!C28</f>
        <v>86.95</v>
      </c>
    </row>
    <row r="3" spans="1:40" ht="12.75">
      <c r="A3" s="1"/>
      <c r="C3" s="65"/>
      <c r="D3">
        <f>MAX(C14:C104)</f>
        <v>109</v>
      </c>
      <c r="E3" s="74">
        <f>Stage_QPlots!$P$3</f>
        <v>89.082</v>
      </c>
      <c r="F3" s="74">
        <f>Stage_QPlots!$P$4</f>
        <v>89.164</v>
      </c>
      <c r="G3" s="74">
        <f>Stage_QPlots!$P$5</f>
        <v>89.25</v>
      </c>
      <c r="H3" s="74">
        <f>Stage_QPlots!$P$6</f>
        <v>89.364</v>
      </c>
      <c r="I3" s="74">
        <f>Stage_QPlots!$P$7</f>
        <v>89.388</v>
      </c>
      <c r="J3" s="74">
        <f>Stage_QPlots!$P$8</f>
        <v>89.435</v>
      </c>
      <c r="K3" s="74">
        <f>Stage_QPlots!$P$9</f>
        <v>89.492</v>
      </c>
      <c r="L3" s="74">
        <f>Stage_QPlots!$P$10</f>
        <v>89.538</v>
      </c>
      <c r="M3" s="74">
        <f>Stage_QPlots!$P$11</f>
        <v>89.62</v>
      </c>
      <c r="N3" s="74">
        <f>Stage_QPlots!$P$12</f>
        <v>89.692</v>
      </c>
      <c r="O3" s="74">
        <f>Stage_QPlots!$P$13</f>
        <v>89.757</v>
      </c>
      <c r="P3" s="74">
        <f>Stage_QPlots!$P$14</f>
        <v>89.817</v>
      </c>
      <c r="Q3" s="74">
        <f>Stage_QPlots!$P$15</f>
        <v>89.906</v>
      </c>
      <c r="R3" s="74">
        <f>Stage_QPlots!$P$16</f>
        <v>90.014</v>
      </c>
      <c r="S3" s="74">
        <f>Stage_QPlots!$P$17</f>
        <v>90.12</v>
      </c>
      <c r="T3" s="74">
        <f>Stage_QPlots!$O$18</f>
        <v>89.427</v>
      </c>
      <c r="U3" s="74">
        <f>Stage_QPlots!$P$19</f>
        <v>90.301</v>
      </c>
      <c r="V3" s="74">
        <f>Stage_QPlots!$P$20</f>
        <v>90.389</v>
      </c>
      <c r="W3" s="74">
        <f>Stage_QPlots!$P$21</f>
        <v>90.468</v>
      </c>
      <c r="X3" s="74">
        <f>Stage_QPlots!$P$22</f>
        <v>90.541</v>
      </c>
      <c r="Y3" s="74">
        <f>Stage_QPlots!$P$23</f>
        <v>90.607</v>
      </c>
      <c r="Z3" s="74">
        <f>Stage_QPlots!$P$24</f>
        <v>90.681</v>
      </c>
      <c r="AA3" s="74">
        <f>Stage_QPlots!$P$25</f>
        <v>90.748</v>
      </c>
      <c r="AB3" s="74">
        <f>Stage_QPlots!$P$26</f>
        <v>90.838</v>
      </c>
      <c r="AC3" s="74">
        <f>Stage_QPlots!$P$27</f>
        <v>90.944</v>
      </c>
      <c r="AD3" s="74">
        <f>Stage_QPlots!$P$28</f>
        <v>91.003</v>
      </c>
      <c r="AE3" s="74">
        <f>Stage_QPlots!$P$29</f>
        <v>91.105</v>
      </c>
      <c r="AF3" s="74">
        <f>Stage_QPlots!$P$30</f>
        <v>91.287</v>
      </c>
      <c r="AG3" s="74">
        <f>Stage_QPlots!$P$31</f>
        <v>91.438</v>
      </c>
      <c r="AH3" s="74">
        <f>Stage_QPlots!$P$32</f>
        <v>91.718</v>
      </c>
      <c r="AI3">
        <v>92.34</v>
      </c>
      <c r="AJ3">
        <v>92.58</v>
      </c>
      <c r="AK3">
        <v>92.77</v>
      </c>
      <c r="AL3">
        <v>92.94</v>
      </c>
      <c r="AM3">
        <v>93.12</v>
      </c>
      <c r="AN3" s="75">
        <f>Summary_Tables!C28</f>
        <v>86.95</v>
      </c>
    </row>
    <row r="4" spans="1:39" ht="12.75">
      <c r="A4" s="1"/>
      <c r="C4" s="157" t="s">
        <v>36</v>
      </c>
      <c r="D4" s="66" t="s">
        <v>37</v>
      </c>
      <c r="E4" s="6">
        <v>1.6</v>
      </c>
      <c r="F4" s="6">
        <v>2</v>
      </c>
      <c r="G4" s="6">
        <v>2.5</v>
      </c>
      <c r="H4" s="6">
        <v>3.3</v>
      </c>
      <c r="I4" s="6">
        <v>3.5</v>
      </c>
      <c r="J4" s="6">
        <v>3.93</v>
      </c>
      <c r="K4" s="6">
        <v>4.5</v>
      </c>
      <c r="L4" s="6">
        <v>5</v>
      </c>
      <c r="M4" s="6">
        <v>6</v>
      </c>
      <c r="N4" s="6">
        <v>7</v>
      </c>
      <c r="O4" s="6">
        <v>8</v>
      </c>
      <c r="P4" s="6">
        <v>9</v>
      </c>
      <c r="Q4" s="6">
        <v>10.7</v>
      </c>
      <c r="R4" s="6">
        <v>13</v>
      </c>
      <c r="S4" s="6">
        <v>15.6</v>
      </c>
      <c r="T4" s="6">
        <v>18</v>
      </c>
      <c r="U4" s="6">
        <v>21</v>
      </c>
      <c r="V4" s="6">
        <v>24</v>
      </c>
      <c r="W4" s="6">
        <v>27</v>
      </c>
      <c r="X4" s="6">
        <v>30</v>
      </c>
      <c r="Y4" s="6">
        <v>33</v>
      </c>
      <c r="Z4" s="6">
        <v>36.5</v>
      </c>
      <c r="AA4" s="6">
        <v>40</v>
      </c>
      <c r="AB4" s="6">
        <v>45</v>
      </c>
      <c r="AC4" s="6">
        <v>50.7</v>
      </c>
      <c r="AD4" s="6">
        <v>53.7</v>
      </c>
      <c r="AE4" s="6">
        <v>60</v>
      </c>
      <c r="AF4" s="6">
        <v>70</v>
      </c>
      <c r="AG4" s="6">
        <v>80</v>
      </c>
      <c r="AH4" s="6">
        <v>110</v>
      </c>
      <c r="AI4" s="6">
        <v>200</v>
      </c>
      <c r="AJ4" s="6">
        <v>253</v>
      </c>
      <c r="AK4" s="6">
        <v>300</v>
      </c>
      <c r="AL4" s="6">
        <v>350</v>
      </c>
      <c r="AM4" s="6">
        <v>408</v>
      </c>
    </row>
    <row r="5" spans="1:39" ht="12.75" customHeight="1">
      <c r="A5" s="1"/>
      <c r="C5" s="157"/>
      <c r="D5" s="67" t="s">
        <v>38</v>
      </c>
      <c r="E5">
        <v>9</v>
      </c>
      <c r="F5">
        <v>9</v>
      </c>
      <c r="G5">
        <v>9</v>
      </c>
      <c r="H5">
        <v>10</v>
      </c>
      <c r="I5">
        <v>11</v>
      </c>
      <c r="J5">
        <v>11</v>
      </c>
      <c r="K5">
        <v>11</v>
      </c>
      <c r="L5">
        <v>11</v>
      </c>
      <c r="M5">
        <v>11</v>
      </c>
      <c r="N5">
        <v>11</v>
      </c>
      <c r="O5">
        <v>11</v>
      </c>
      <c r="P5">
        <v>11</v>
      </c>
      <c r="Q5">
        <v>11</v>
      </c>
      <c r="R5">
        <v>11</v>
      </c>
      <c r="S5">
        <v>11</v>
      </c>
      <c r="T5">
        <v>11</v>
      </c>
      <c r="U5">
        <v>11</v>
      </c>
      <c r="V5">
        <v>11</v>
      </c>
      <c r="W5">
        <v>11</v>
      </c>
      <c r="X5">
        <v>11</v>
      </c>
      <c r="Y5">
        <v>11</v>
      </c>
      <c r="Z5">
        <v>11</v>
      </c>
      <c r="AA5">
        <v>11</v>
      </c>
      <c r="AB5">
        <v>11</v>
      </c>
      <c r="AC5">
        <v>12</v>
      </c>
      <c r="AD5">
        <v>12</v>
      </c>
      <c r="AE5">
        <v>12</v>
      </c>
      <c r="AF5">
        <v>13</v>
      </c>
      <c r="AG5">
        <v>14</v>
      </c>
      <c r="AH5">
        <v>14</v>
      </c>
      <c r="AI5">
        <v>17</v>
      </c>
      <c r="AJ5">
        <v>17</v>
      </c>
      <c r="AK5">
        <v>17</v>
      </c>
      <c r="AL5">
        <v>18</v>
      </c>
      <c r="AM5">
        <v>18</v>
      </c>
    </row>
    <row r="6" spans="1:41" ht="12.75">
      <c r="A6" s="1"/>
      <c r="C6" s="157"/>
      <c r="D6" s="67" t="s">
        <v>39</v>
      </c>
      <c r="E6">
        <v>28.49</v>
      </c>
      <c r="F6">
        <v>29.18</v>
      </c>
      <c r="G6">
        <v>29.89</v>
      </c>
      <c r="H6">
        <v>30.85</v>
      </c>
      <c r="I6">
        <v>30.99</v>
      </c>
      <c r="J6">
        <v>31.21</v>
      </c>
      <c r="K6">
        <v>31.47</v>
      </c>
      <c r="L6">
        <v>31.68</v>
      </c>
      <c r="M6">
        <v>32.06</v>
      </c>
      <c r="N6">
        <v>32.4</v>
      </c>
      <c r="O6">
        <v>32.7</v>
      </c>
      <c r="P6">
        <v>32.98</v>
      </c>
      <c r="Q6">
        <v>33.39</v>
      </c>
      <c r="R6">
        <v>33.89</v>
      </c>
      <c r="S6">
        <v>34.38</v>
      </c>
      <c r="T6">
        <v>34.78</v>
      </c>
      <c r="U6">
        <v>35.22</v>
      </c>
      <c r="V6">
        <v>35.62</v>
      </c>
      <c r="W6">
        <v>35.99</v>
      </c>
      <c r="X6">
        <v>36.33</v>
      </c>
      <c r="Y6">
        <v>36.63</v>
      </c>
      <c r="Z6">
        <v>36.98</v>
      </c>
      <c r="AA6">
        <v>37.28</v>
      </c>
      <c r="AB6">
        <v>37.7</v>
      </c>
      <c r="AC6">
        <v>38.54</v>
      </c>
      <c r="AD6">
        <v>39.08</v>
      </c>
      <c r="AE6">
        <v>40.03</v>
      </c>
      <c r="AF6">
        <v>42.95</v>
      </c>
      <c r="AG6">
        <v>45.35</v>
      </c>
      <c r="AH6">
        <v>47.41</v>
      </c>
      <c r="AI6">
        <v>53.29</v>
      </c>
      <c r="AJ6">
        <v>55.13</v>
      </c>
      <c r="AK6">
        <v>56.51</v>
      </c>
      <c r="AL6">
        <v>57.77</v>
      </c>
      <c r="AM6">
        <v>59.03</v>
      </c>
      <c r="AO6" t="s">
        <v>90</v>
      </c>
    </row>
    <row r="7" spans="1:42" ht="12.75">
      <c r="A7" s="1"/>
      <c r="C7" s="157"/>
      <c r="D7" s="67" t="s">
        <v>40</v>
      </c>
      <c r="E7">
        <v>29.73</v>
      </c>
      <c r="F7">
        <v>31.97</v>
      </c>
      <c r="G7">
        <v>34.37</v>
      </c>
      <c r="H7">
        <v>37.65</v>
      </c>
      <c r="I7">
        <v>38.35</v>
      </c>
      <c r="J7">
        <v>39.74</v>
      </c>
      <c r="K7">
        <v>41.43</v>
      </c>
      <c r="L7">
        <v>42.8</v>
      </c>
      <c r="M7">
        <v>45.27</v>
      </c>
      <c r="N7">
        <v>47.49</v>
      </c>
      <c r="O7">
        <v>49.49</v>
      </c>
      <c r="P7">
        <v>51.35</v>
      </c>
      <c r="Q7">
        <v>54.13</v>
      </c>
      <c r="R7">
        <v>57.55</v>
      </c>
      <c r="S7">
        <v>60.96</v>
      </c>
      <c r="T7">
        <v>63.75</v>
      </c>
      <c r="U7">
        <v>66.88</v>
      </c>
      <c r="V7">
        <v>69.8</v>
      </c>
      <c r="W7">
        <v>72.46</v>
      </c>
      <c r="X7">
        <v>74.93</v>
      </c>
      <c r="Y7">
        <v>77.19</v>
      </c>
      <c r="Z7">
        <v>79.74</v>
      </c>
      <c r="AA7">
        <v>82.07</v>
      </c>
      <c r="AB7">
        <v>85.23</v>
      </c>
      <c r="AC7">
        <v>89</v>
      </c>
      <c r="AD7">
        <v>91.14</v>
      </c>
      <c r="AE7">
        <v>94.92</v>
      </c>
      <c r="AF7">
        <v>101.97</v>
      </c>
      <c r="AG7">
        <v>108.29</v>
      </c>
      <c r="AH7">
        <v>120.56</v>
      </c>
      <c r="AI7">
        <v>149.54</v>
      </c>
      <c r="AJ7">
        <v>162.03</v>
      </c>
      <c r="AK7">
        <v>171.57</v>
      </c>
      <c r="AL7">
        <v>180.82</v>
      </c>
      <c r="AM7">
        <v>190.44</v>
      </c>
      <c r="AO7" s="67" t="s">
        <v>91</v>
      </c>
      <c r="AP7">
        <v>3.14E-05</v>
      </c>
    </row>
    <row r="8" spans="1:42" ht="12.75">
      <c r="A8" s="1"/>
      <c r="C8" s="157"/>
      <c r="D8" s="29" t="s">
        <v>41</v>
      </c>
      <c r="E8">
        <v>26.96</v>
      </c>
      <c r="F8">
        <v>27.62</v>
      </c>
      <c r="G8">
        <v>28.3</v>
      </c>
      <c r="H8">
        <v>29.23</v>
      </c>
      <c r="I8">
        <v>29.36</v>
      </c>
      <c r="J8">
        <v>29.55</v>
      </c>
      <c r="K8">
        <v>29.79</v>
      </c>
      <c r="L8">
        <v>29.97</v>
      </c>
      <c r="M8">
        <v>30.31</v>
      </c>
      <c r="N8">
        <v>30.61</v>
      </c>
      <c r="O8">
        <v>30.87</v>
      </c>
      <c r="P8">
        <v>31.12</v>
      </c>
      <c r="Q8">
        <v>31.48</v>
      </c>
      <c r="R8">
        <v>31.92</v>
      </c>
      <c r="S8">
        <v>32.35</v>
      </c>
      <c r="T8">
        <v>32.7</v>
      </c>
      <c r="U8">
        <v>33.09</v>
      </c>
      <c r="V8">
        <v>33.45</v>
      </c>
      <c r="W8">
        <v>33.77</v>
      </c>
      <c r="X8">
        <v>34.07</v>
      </c>
      <c r="Y8">
        <v>34.34</v>
      </c>
      <c r="Z8">
        <v>34.64</v>
      </c>
      <c r="AA8">
        <v>34.92</v>
      </c>
      <c r="AB8">
        <v>35.28</v>
      </c>
      <c r="AC8">
        <v>36.08</v>
      </c>
      <c r="AD8">
        <v>36.62</v>
      </c>
      <c r="AE8">
        <v>37.54</v>
      </c>
      <c r="AF8">
        <v>40.43</v>
      </c>
      <c r="AG8">
        <v>42.78</v>
      </c>
      <c r="AH8">
        <v>44.65</v>
      </c>
      <c r="AI8">
        <v>49.73</v>
      </c>
      <c r="AJ8">
        <v>51.09</v>
      </c>
      <c r="AK8">
        <v>52.11</v>
      </c>
      <c r="AL8">
        <v>53.03</v>
      </c>
      <c r="AM8">
        <v>53.94</v>
      </c>
      <c r="AO8" s="67" t="s">
        <v>92</v>
      </c>
      <c r="AP8" s="114">
        <v>0.000623453</v>
      </c>
    </row>
    <row r="9" spans="1:39" ht="12.75">
      <c r="A9" s="1"/>
      <c r="C9" s="157"/>
      <c r="D9" s="29" t="s">
        <v>42</v>
      </c>
      <c r="E9">
        <v>1.04</v>
      </c>
      <c r="F9">
        <v>1.1</v>
      </c>
      <c r="G9">
        <v>1.15</v>
      </c>
      <c r="H9">
        <v>1.22</v>
      </c>
      <c r="I9">
        <v>1.24</v>
      </c>
      <c r="J9">
        <v>1.27</v>
      </c>
      <c r="K9">
        <v>1.32</v>
      </c>
      <c r="L9">
        <v>1.35</v>
      </c>
      <c r="M9">
        <v>1.41</v>
      </c>
      <c r="N9">
        <v>1.47</v>
      </c>
      <c r="O9">
        <v>1.51</v>
      </c>
      <c r="P9">
        <v>1.56</v>
      </c>
      <c r="Q9">
        <v>1.62</v>
      </c>
      <c r="R9">
        <v>1.7</v>
      </c>
      <c r="S9">
        <v>1.77</v>
      </c>
      <c r="T9">
        <v>1.83</v>
      </c>
      <c r="U9">
        <v>1.9</v>
      </c>
      <c r="V9">
        <v>1.96</v>
      </c>
      <c r="W9">
        <v>2.01</v>
      </c>
      <c r="X9">
        <v>2.06</v>
      </c>
      <c r="Y9">
        <v>2.11</v>
      </c>
      <c r="Z9">
        <v>2.16</v>
      </c>
      <c r="AA9">
        <v>2.2</v>
      </c>
      <c r="AB9">
        <v>2.26</v>
      </c>
      <c r="AC9">
        <v>2.31</v>
      </c>
      <c r="AD9">
        <v>2.33</v>
      </c>
      <c r="AE9">
        <v>2.37</v>
      </c>
      <c r="AF9">
        <v>2.37</v>
      </c>
      <c r="AG9">
        <v>2.39</v>
      </c>
      <c r="AH9">
        <v>2.54</v>
      </c>
      <c r="AI9">
        <v>2.81</v>
      </c>
      <c r="AJ9">
        <v>2.94</v>
      </c>
      <c r="AK9">
        <v>3.04</v>
      </c>
      <c r="AL9">
        <v>3.13</v>
      </c>
      <c r="AM9">
        <v>3.23</v>
      </c>
    </row>
    <row r="10" spans="1:39" ht="12.75">
      <c r="A10" s="1"/>
      <c r="C10" s="157"/>
      <c r="D10" s="29" t="s">
        <v>43</v>
      </c>
      <c r="E10">
        <v>1.1</v>
      </c>
      <c r="F10">
        <v>1.16</v>
      </c>
      <c r="G10">
        <v>1.21</v>
      </c>
      <c r="H10">
        <v>1.29</v>
      </c>
      <c r="I10">
        <v>1.31</v>
      </c>
      <c r="J10">
        <v>1.34</v>
      </c>
      <c r="K10">
        <v>1.39</v>
      </c>
      <c r="L10">
        <v>1.43</v>
      </c>
      <c r="M10">
        <v>1.49</v>
      </c>
      <c r="N10">
        <v>1.55</v>
      </c>
      <c r="O10">
        <v>1.6</v>
      </c>
      <c r="P10">
        <v>1.65</v>
      </c>
      <c r="Q10">
        <v>1.72</v>
      </c>
      <c r="R10">
        <v>1.8</v>
      </c>
      <c r="S10">
        <v>1.88</v>
      </c>
      <c r="T10">
        <v>1.95</v>
      </c>
      <c r="U10">
        <v>2.02</v>
      </c>
      <c r="V10">
        <v>2.09</v>
      </c>
      <c r="W10">
        <v>2.15</v>
      </c>
      <c r="X10">
        <v>2.2</v>
      </c>
      <c r="Y10">
        <v>2.25</v>
      </c>
      <c r="Z10">
        <v>2.3</v>
      </c>
      <c r="AA10">
        <v>2.35</v>
      </c>
      <c r="AB10">
        <v>2.42</v>
      </c>
      <c r="AC10">
        <v>2.47</v>
      </c>
      <c r="AD10">
        <v>2.49</v>
      </c>
      <c r="AE10">
        <v>2.53</v>
      </c>
      <c r="AF10">
        <v>2.52</v>
      </c>
      <c r="AG10">
        <v>2.53</v>
      </c>
      <c r="AH10">
        <v>2.7</v>
      </c>
      <c r="AI10">
        <v>3.01</v>
      </c>
      <c r="AJ10">
        <v>3.17</v>
      </c>
      <c r="AK10">
        <v>3.29</v>
      </c>
      <c r="AL10">
        <v>3.41</v>
      </c>
      <c r="AM10">
        <v>3.53</v>
      </c>
    </row>
    <row r="11" spans="1:39" ht="12.75">
      <c r="A11" s="1"/>
      <c r="C11" s="69"/>
      <c r="D11" s="29" t="s">
        <v>89</v>
      </c>
      <c r="E11" s="28">
        <f>$AP$7*E4+$AP$8</f>
        <v>0.0006736930000000001</v>
      </c>
      <c r="F11" s="28">
        <f aca="true" t="shared" si="0" ref="F11:AM11">$AP$7*F4+$AP$8</f>
        <v>0.0006862530000000001</v>
      </c>
      <c r="G11" s="28">
        <f t="shared" si="0"/>
        <v>0.0007019530000000001</v>
      </c>
      <c r="H11" s="28">
        <f t="shared" si="0"/>
        <v>0.0007270730000000001</v>
      </c>
      <c r="I11" s="28">
        <f t="shared" si="0"/>
        <v>0.0007333530000000001</v>
      </c>
      <c r="J11" s="28">
        <f t="shared" si="0"/>
        <v>0.000746855</v>
      </c>
      <c r="K11" s="28">
        <f t="shared" si="0"/>
        <v>0.0007647530000000001</v>
      </c>
      <c r="L11" s="28">
        <f t="shared" si="0"/>
        <v>0.0007804530000000001</v>
      </c>
      <c r="M11" s="28">
        <f t="shared" si="0"/>
        <v>0.000811853</v>
      </c>
      <c r="N11" s="28">
        <f t="shared" si="0"/>
        <v>0.000843253</v>
      </c>
      <c r="O11" s="28">
        <f t="shared" si="0"/>
        <v>0.000874653</v>
      </c>
      <c r="P11" s="28">
        <f t="shared" si="0"/>
        <v>0.000906053</v>
      </c>
      <c r="Q11" s="28">
        <f t="shared" si="0"/>
        <v>0.000959433</v>
      </c>
      <c r="R11" s="28">
        <f t="shared" si="0"/>
        <v>0.001031653</v>
      </c>
      <c r="S11" s="28">
        <f t="shared" si="0"/>
        <v>0.001113293</v>
      </c>
      <c r="T11" s="28">
        <f t="shared" si="0"/>
        <v>0.001188653</v>
      </c>
      <c r="U11" s="28">
        <f t="shared" si="0"/>
        <v>0.001282853</v>
      </c>
      <c r="V11" s="28">
        <f t="shared" si="0"/>
        <v>0.001377053</v>
      </c>
      <c r="W11" s="28">
        <f t="shared" si="0"/>
        <v>0.001471253</v>
      </c>
      <c r="X11" s="28">
        <f t="shared" si="0"/>
        <v>0.001565453</v>
      </c>
      <c r="Y11" s="28">
        <f t="shared" si="0"/>
        <v>0.001659653</v>
      </c>
      <c r="Z11" s="28">
        <f t="shared" si="0"/>
        <v>0.001769553</v>
      </c>
      <c r="AA11" s="28">
        <f t="shared" si="0"/>
        <v>0.0018794530000000001</v>
      </c>
      <c r="AB11" s="28">
        <f t="shared" si="0"/>
        <v>0.002036453</v>
      </c>
      <c r="AC11" s="28">
        <f t="shared" si="0"/>
        <v>0.002215433</v>
      </c>
      <c r="AD11" s="28">
        <f t="shared" si="0"/>
        <v>0.002309633</v>
      </c>
      <c r="AE11" s="28">
        <f t="shared" si="0"/>
        <v>0.0025074529999999998</v>
      </c>
      <c r="AF11" s="28">
        <f t="shared" si="0"/>
        <v>0.002821453</v>
      </c>
      <c r="AG11" s="28">
        <f t="shared" si="0"/>
        <v>0.003135453</v>
      </c>
      <c r="AH11" s="28">
        <f t="shared" si="0"/>
        <v>0.004077453</v>
      </c>
      <c r="AI11" s="28">
        <f t="shared" si="0"/>
        <v>0.0069034529999999995</v>
      </c>
      <c r="AJ11" s="28">
        <f t="shared" si="0"/>
        <v>0.008567653</v>
      </c>
      <c r="AK11" s="28">
        <f t="shared" si="0"/>
        <v>0.010043452999999999</v>
      </c>
      <c r="AL11" s="28">
        <f t="shared" si="0"/>
        <v>0.011613453</v>
      </c>
      <c r="AM11" s="28">
        <f t="shared" si="0"/>
        <v>0.013434652999999998</v>
      </c>
    </row>
    <row r="12" spans="1:21" ht="12.75">
      <c r="A12" s="1"/>
      <c r="C12" s="6" t="s">
        <v>98</v>
      </c>
      <c r="D12" s="28"/>
      <c r="E12" s="28"/>
      <c r="F12" s="28"/>
      <c r="G12" s="28"/>
      <c r="H12" s="28"/>
      <c r="I12" s="28"/>
      <c r="J12" s="28"/>
      <c r="K12" s="28"/>
      <c r="L12" s="68"/>
      <c r="M12" s="68"/>
      <c r="N12" s="68"/>
      <c r="O12" s="68"/>
      <c r="P12" s="68"/>
      <c r="Q12" s="68"/>
      <c r="R12" s="68"/>
      <c r="S12" s="68"/>
      <c r="T12" s="68"/>
      <c r="U12" s="68"/>
    </row>
    <row r="13" spans="1:39" ht="12.75">
      <c r="A13" s="1"/>
      <c r="B13" s="70"/>
      <c r="C13" t="s">
        <v>8</v>
      </c>
      <c r="D13" t="s">
        <v>9</v>
      </c>
      <c r="E13" s="28" t="s">
        <v>44</v>
      </c>
      <c r="F13" s="28" t="s">
        <v>45</v>
      </c>
      <c r="G13" s="28" t="s">
        <v>46</v>
      </c>
      <c r="H13" s="28" t="s">
        <v>47</v>
      </c>
      <c r="I13" s="28" t="s">
        <v>48</v>
      </c>
      <c r="J13" s="28" t="s">
        <v>49</v>
      </c>
      <c r="K13" s="28" t="s">
        <v>50</v>
      </c>
      <c r="L13" s="28" t="s">
        <v>51</v>
      </c>
      <c r="M13" s="28" t="s">
        <v>52</v>
      </c>
      <c r="N13" s="28" t="s">
        <v>53</v>
      </c>
      <c r="O13" s="28" t="s">
        <v>54</v>
      </c>
      <c r="P13" s="28" t="s">
        <v>55</v>
      </c>
      <c r="Q13" s="28" t="s">
        <v>56</v>
      </c>
      <c r="R13" s="28" t="s">
        <v>57</v>
      </c>
      <c r="S13" s="28" t="s">
        <v>58</v>
      </c>
      <c r="T13" s="28" t="s">
        <v>59</v>
      </c>
      <c r="U13" s="28" t="s">
        <v>60</v>
      </c>
      <c r="V13" s="28" t="s">
        <v>61</v>
      </c>
      <c r="W13" s="28" t="s">
        <v>62</v>
      </c>
      <c r="X13" s="28" t="s">
        <v>63</v>
      </c>
      <c r="Y13" s="28" t="s">
        <v>64</v>
      </c>
      <c r="Z13" s="28" t="s">
        <v>65</v>
      </c>
      <c r="AA13" s="28" t="s">
        <v>66</v>
      </c>
      <c r="AB13" s="28" t="s">
        <v>67</v>
      </c>
      <c r="AC13" s="28" t="s">
        <v>68</v>
      </c>
      <c r="AD13" s="28" t="s">
        <v>69</v>
      </c>
      <c r="AE13" s="28" t="s">
        <v>70</v>
      </c>
      <c r="AF13" s="28" t="s">
        <v>71</v>
      </c>
      <c r="AG13" s="28" t="s">
        <v>72</v>
      </c>
      <c r="AH13" s="28" t="s">
        <v>73</v>
      </c>
      <c r="AI13" s="28" t="s">
        <v>93</v>
      </c>
      <c r="AJ13" s="28" t="s">
        <v>94</v>
      </c>
      <c r="AK13" s="28" t="s">
        <v>95</v>
      </c>
      <c r="AL13" s="28" t="s">
        <v>96</v>
      </c>
      <c r="AM13" s="28" t="s">
        <v>97</v>
      </c>
    </row>
    <row r="14" spans="1:39" ht="12.75">
      <c r="A14" s="1"/>
      <c r="B14" s="71"/>
      <c r="C14" s="28">
        <v>0</v>
      </c>
      <c r="D14" s="28">
        <f>108.32-0.97</f>
        <v>107.35</v>
      </c>
      <c r="E14" s="28">
        <f aca="true" t="shared" si="1" ref="E14:N23">IF(E$2&lt;$D14,"",E$2-$D14)</f>
      </c>
      <c r="F14" s="28">
        <f t="shared" si="1"/>
      </c>
      <c r="G14" s="28">
        <f t="shared" si="1"/>
      </c>
      <c r="H14" s="28">
        <f t="shared" si="1"/>
      </c>
      <c r="I14" s="28">
        <f t="shared" si="1"/>
      </c>
      <c r="J14" s="28">
        <f t="shared" si="1"/>
      </c>
      <c r="K14" s="28">
        <f t="shared" si="1"/>
      </c>
      <c r="L14" s="28">
        <f t="shared" si="1"/>
      </c>
      <c r="M14" s="28">
        <f t="shared" si="1"/>
      </c>
      <c r="N14" s="28">
        <f t="shared" si="1"/>
      </c>
      <c r="O14" s="28">
        <f aca="true" t="shared" si="2" ref="O14:X23">IF(O$2&lt;$D14,"",O$2-$D14)</f>
      </c>
      <c r="P14" s="28">
        <f t="shared" si="2"/>
      </c>
      <c r="Q14" s="28">
        <f t="shared" si="2"/>
      </c>
      <c r="R14" s="28">
        <f t="shared" si="2"/>
      </c>
      <c r="S14" s="28">
        <f t="shared" si="2"/>
      </c>
      <c r="T14" s="28">
        <f t="shared" si="2"/>
      </c>
      <c r="U14" s="28">
        <f t="shared" si="2"/>
      </c>
      <c r="V14" s="28">
        <f t="shared" si="2"/>
      </c>
      <c r="W14" s="28">
        <f t="shared" si="2"/>
      </c>
      <c r="X14" s="28">
        <f t="shared" si="2"/>
      </c>
      <c r="Y14" s="28">
        <f aca="true" t="shared" si="3" ref="Y14:AM29">IF(Y$2&lt;$D14,"",Y$2-$D14)</f>
      </c>
      <c r="Z14" s="28">
        <f t="shared" si="3"/>
      </c>
      <c r="AA14" s="28">
        <f t="shared" si="3"/>
      </c>
      <c r="AB14" s="28">
        <f t="shared" si="3"/>
      </c>
      <c r="AC14" s="28">
        <f t="shared" si="3"/>
      </c>
      <c r="AD14" s="28">
        <f t="shared" si="3"/>
      </c>
      <c r="AE14" s="28">
        <f t="shared" si="3"/>
      </c>
      <c r="AF14" s="28">
        <f t="shared" si="3"/>
      </c>
      <c r="AG14" s="28">
        <f t="shared" si="3"/>
      </c>
      <c r="AH14" s="28">
        <f t="shared" si="3"/>
      </c>
      <c r="AI14" s="28">
        <f t="shared" si="3"/>
      </c>
      <c r="AJ14" s="28">
        <f t="shared" si="3"/>
      </c>
      <c r="AK14" s="28">
        <f t="shared" si="3"/>
      </c>
      <c r="AL14" s="28">
        <f t="shared" si="3"/>
      </c>
      <c r="AM14" s="28">
        <f t="shared" si="3"/>
      </c>
    </row>
    <row r="15" spans="1:39" ht="12.75">
      <c r="A15" s="1"/>
      <c r="C15" s="28">
        <v>2</v>
      </c>
      <c r="D15" s="72">
        <v>102.87</v>
      </c>
      <c r="E15" s="28">
        <f t="shared" si="1"/>
      </c>
      <c r="F15" s="28">
        <f t="shared" si="1"/>
      </c>
      <c r="G15" s="28">
        <f t="shared" si="1"/>
      </c>
      <c r="H15" s="28">
        <f t="shared" si="1"/>
      </c>
      <c r="I15" s="28">
        <f t="shared" si="1"/>
      </c>
      <c r="J15" s="28">
        <f t="shared" si="1"/>
      </c>
      <c r="K15" s="28">
        <f t="shared" si="1"/>
      </c>
      <c r="L15" s="28">
        <f t="shared" si="1"/>
      </c>
      <c r="M15" s="28">
        <f t="shared" si="1"/>
      </c>
      <c r="N15" s="28">
        <f t="shared" si="1"/>
      </c>
      <c r="O15" s="28">
        <f t="shared" si="2"/>
      </c>
      <c r="P15" s="28">
        <f t="shared" si="2"/>
      </c>
      <c r="Q15" s="28">
        <f t="shared" si="2"/>
      </c>
      <c r="R15" s="28">
        <f t="shared" si="2"/>
      </c>
      <c r="S15" s="28">
        <f t="shared" si="2"/>
      </c>
      <c r="T15" s="28">
        <f t="shared" si="2"/>
      </c>
      <c r="U15" s="28">
        <f t="shared" si="2"/>
      </c>
      <c r="V15" s="28">
        <f t="shared" si="2"/>
      </c>
      <c r="W15" s="28">
        <f t="shared" si="2"/>
      </c>
      <c r="X15" s="28">
        <f t="shared" si="2"/>
      </c>
      <c r="Y15" s="28">
        <f t="shared" si="3"/>
      </c>
      <c r="Z15" s="28">
        <f t="shared" si="3"/>
      </c>
      <c r="AA15" s="28">
        <f t="shared" si="3"/>
      </c>
      <c r="AB15" s="28">
        <f t="shared" si="3"/>
      </c>
      <c r="AC15" s="28">
        <f t="shared" si="3"/>
      </c>
      <c r="AD15" s="28">
        <f t="shared" si="3"/>
      </c>
      <c r="AE15" s="28">
        <f t="shared" si="3"/>
      </c>
      <c r="AF15" s="28">
        <f t="shared" si="3"/>
      </c>
      <c r="AG15" s="28">
        <f t="shared" si="3"/>
      </c>
      <c r="AH15" s="28">
        <f t="shared" si="3"/>
      </c>
      <c r="AI15" s="28">
        <f t="shared" si="3"/>
      </c>
      <c r="AJ15" s="28">
        <f t="shared" si="3"/>
      </c>
      <c r="AK15" s="28">
        <f t="shared" si="3"/>
      </c>
      <c r="AL15" s="28">
        <f t="shared" si="3"/>
      </c>
      <c r="AM15" s="28">
        <f t="shared" si="3"/>
      </c>
    </row>
    <row r="16" spans="1:39" ht="12.75">
      <c r="A16" s="1"/>
      <c r="C16" s="28">
        <v>18.5</v>
      </c>
      <c r="D16" s="72">
        <v>96.33</v>
      </c>
      <c r="E16" s="28">
        <f t="shared" si="1"/>
      </c>
      <c r="F16" s="28">
        <f t="shared" si="1"/>
      </c>
      <c r="G16" s="28">
        <f t="shared" si="1"/>
      </c>
      <c r="H16" s="28">
        <f t="shared" si="1"/>
      </c>
      <c r="I16" s="28">
        <f t="shared" si="1"/>
      </c>
      <c r="J16" s="28">
        <f t="shared" si="1"/>
      </c>
      <c r="K16" s="28">
        <f t="shared" si="1"/>
      </c>
      <c r="L16" s="28">
        <f t="shared" si="1"/>
      </c>
      <c r="M16" s="28">
        <f t="shared" si="1"/>
      </c>
      <c r="N16" s="28">
        <f t="shared" si="1"/>
      </c>
      <c r="O16" s="28">
        <f t="shared" si="2"/>
      </c>
      <c r="P16" s="28">
        <f t="shared" si="2"/>
      </c>
      <c r="Q16" s="28">
        <f t="shared" si="2"/>
      </c>
      <c r="R16" s="28">
        <f t="shared" si="2"/>
      </c>
      <c r="S16" s="28">
        <f t="shared" si="2"/>
      </c>
      <c r="T16" s="28">
        <f t="shared" si="2"/>
      </c>
      <c r="U16" s="28">
        <f t="shared" si="2"/>
      </c>
      <c r="V16" s="28">
        <f t="shared" si="2"/>
      </c>
      <c r="W16" s="28">
        <f t="shared" si="2"/>
      </c>
      <c r="X16" s="28">
        <f t="shared" si="2"/>
      </c>
      <c r="Y16" s="28">
        <f t="shared" si="3"/>
      </c>
      <c r="Z16" s="28">
        <f t="shared" si="3"/>
      </c>
      <c r="AA16" s="28">
        <f t="shared" si="3"/>
      </c>
      <c r="AB16" s="28">
        <f t="shared" si="3"/>
      </c>
      <c r="AC16" s="28">
        <f t="shared" si="3"/>
      </c>
      <c r="AD16" s="28">
        <f t="shared" si="3"/>
      </c>
      <c r="AE16" s="28">
        <f t="shared" si="3"/>
      </c>
      <c r="AF16" s="28">
        <f t="shared" si="3"/>
      </c>
      <c r="AG16" s="28">
        <f t="shared" si="3"/>
      </c>
      <c r="AH16" s="28">
        <f t="shared" si="3"/>
      </c>
      <c r="AI16" s="28">
        <f t="shared" si="3"/>
      </c>
      <c r="AJ16" s="28">
        <f t="shared" si="3"/>
      </c>
      <c r="AK16" s="28">
        <f t="shared" si="3"/>
      </c>
      <c r="AL16" s="28">
        <f t="shared" si="3"/>
      </c>
      <c r="AM16" s="28">
        <f t="shared" si="3"/>
      </c>
    </row>
    <row r="17" spans="1:39" ht="12.75">
      <c r="A17" s="1"/>
      <c r="C17" s="28">
        <v>32.3</v>
      </c>
      <c r="D17" s="72">
        <v>94.67</v>
      </c>
      <c r="E17" s="28">
        <f t="shared" si="1"/>
      </c>
      <c r="F17" s="28">
        <f t="shared" si="1"/>
      </c>
      <c r="G17" s="28">
        <f t="shared" si="1"/>
      </c>
      <c r="H17" s="28">
        <f t="shared" si="1"/>
      </c>
      <c r="I17" s="28">
        <f t="shared" si="1"/>
      </c>
      <c r="J17" s="28">
        <f t="shared" si="1"/>
      </c>
      <c r="K17" s="28">
        <f t="shared" si="1"/>
      </c>
      <c r="L17" s="28">
        <f t="shared" si="1"/>
      </c>
      <c r="M17" s="28">
        <f t="shared" si="1"/>
      </c>
      <c r="N17" s="28">
        <f t="shared" si="1"/>
      </c>
      <c r="O17" s="28">
        <f t="shared" si="2"/>
      </c>
      <c r="P17" s="28">
        <f t="shared" si="2"/>
      </c>
      <c r="Q17" s="28">
        <f t="shared" si="2"/>
      </c>
      <c r="R17" s="28">
        <f t="shared" si="2"/>
      </c>
      <c r="S17" s="28">
        <f t="shared" si="2"/>
      </c>
      <c r="T17" s="28">
        <f t="shared" si="2"/>
      </c>
      <c r="U17" s="28">
        <f t="shared" si="2"/>
      </c>
      <c r="V17" s="28">
        <f t="shared" si="2"/>
      </c>
      <c r="W17" s="28">
        <f t="shared" si="2"/>
      </c>
      <c r="X17" s="28">
        <f t="shared" si="2"/>
      </c>
      <c r="Y17" s="28">
        <f t="shared" si="3"/>
      </c>
      <c r="Z17" s="28">
        <f t="shared" si="3"/>
      </c>
      <c r="AA17" s="28">
        <f t="shared" si="3"/>
      </c>
      <c r="AB17" s="28">
        <f t="shared" si="3"/>
      </c>
      <c r="AC17" s="28">
        <f t="shared" si="3"/>
      </c>
      <c r="AD17" s="28">
        <f t="shared" si="3"/>
      </c>
      <c r="AE17" s="28">
        <f t="shared" si="3"/>
      </c>
      <c r="AF17" s="28">
        <f t="shared" si="3"/>
      </c>
      <c r="AG17" s="28">
        <f t="shared" si="3"/>
      </c>
      <c r="AH17" s="28">
        <f t="shared" si="3"/>
      </c>
      <c r="AI17" s="28">
        <f t="shared" si="3"/>
      </c>
      <c r="AJ17" s="28">
        <f t="shared" si="3"/>
      </c>
      <c r="AK17" s="28">
        <f t="shared" si="3"/>
      </c>
      <c r="AL17" s="28">
        <f t="shared" si="3"/>
      </c>
      <c r="AM17" s="28">
        <f t="shared" si="3"/>
      </c>
    </row>
    <row r="18" spans="1:39" ht="12.75">
      <c r="A18" s="1"/>
      <c r="C18" s="28">
        <v>37</v>
      </c>
      <c r="D18" s="72">
        <v>95.32</v>
      </c>
      <c r="E18" s="28">
        <f t="shared" si="1"/>
      </c>
      <c r="F18" s="28">
        <f t="shared" si="1"/>
      </c>
      <c r="G18" s="28">
        <f t="shared" si="1"/>
      </c>
      <c r="H18" s="28">
        <f t="shared" si="1"/>
      </c>
      <c r="I18" s="28">
        <f t="shared" si="1"/>
      </c>
      <c r="J18" s="28">
        <f t="shared" si="1"/>
      </c>
      <c r="K18" s="28">
        <f t="shared" si="1"/>
      </c>
      <c r="L18" s="28">
        <f t="shared" si="1"/>
      </c>
      <c r="M18" s="28">
        <f t="shared" si="1"/>
      </c>
      <c r="N18" s="28">
        <f t="shared" si="1"/>
      </c>
      <c r="O18" s="28">
        <f t="shared" si="2"/>
      </c>
      <c r="P18" s="28">
        <f t="shared" si="2"/>
      </c>
      <c r="Q18" s="28">
        <f t="shared" si="2"/>
      </c>
      <c r="R18" s="28">
        <f t="shared" si="2"/>
      </c>
      <c r="S18" s="28">
        <f t="shared" si="2"/>
      </c>
      <c r="T18" s="28">
        <f t="shared" si="2"/>
      </c>
      <c r="U18" s="28">
        <f t="shared" si="2"/>
      </c>
      <c r="V18" s="28">
        <f t="shared" si="2"/>
      </c>
      <c r="W18" s="28">
        <f t="shared" si="2"/>
      </c>
      <c r="X18" s="28">
        <f t="shared" si="2"/>
      </c>
      <c r="Y18" s="28">
        <f t="shared" si="3"/>
      </c>
      <c r="Z18" s="28">
        <f t="shared" si="3"/>
      </c>
      <c r="AA18" s="28">
        <f t="shared" si="3"/>
      </c>
      <c r="AB18" s="28">
        <f t="shared" si="3"/>
      </c>
      <c r="AC18" s="28">
        <f t="shared" si="3"/>
      </c>
      <c r="AD18" s="28">
        <f t="shared" si="3"/>
      </c>
      <c r="AE18" s="28">
        <f t="shared" si="3"/>
      </c>
      <c r="AF18" s="28">
        <f t="shared" si="3"/>
      </c>
      <c r="AG18" s="28">
        <f t="shared" si="3"/>
      </c>
      <c r="AH18" s="28">
        <f t="shared" si="3"/>
      </c>
      <c r="AI18" s="28">
        <f t="shared" si="3"/>
      </c>
      <c r="AJ18" s="28">
        <f t="shared" si="3"/>
      </c>
      <c r="AK18" s="28">
        <f t="shared" si="3"/>
      </c>
      <c r="AL18" s="28">
        <f t="shared" si="3"/>
      </c>
      <c r="AM18" s="28">
        <f t="shared" si="3"/>
      </c>
    </row>
    <row r="19" spans="1:39" ht="12.75">
      <c r="A19" s="1"/>
      <c r="C19" s="28">
        <v>40</v>
      </c>
      <c r="D19" s="72">
        <v>91.92</v>
      </c>
      <c r="E19" s="28">
        <f t="shared" si="1"/>
      </c>
      <c r="F19" s="28">
        <f t="shared" si="1"/>
      </c>
      <c r="G19" s="28">
        <f t="shared" si="1"/>
      </c>
      <c r="H19" s="28">
        <f t="shared" si="1"/>
      </c>
      <c r="I19" s="28">
        <f t="shared" si="1"/>
      </c>
      <c r="J19" s="28">
        <f t="shared" si="1"/>
      </c>
      <c r="K19" s="28">
        <f t="shared" si="1"/>
      </c>
      <c r="L19" s="28">
        <f t="shared" si="1"/>
      </c>
      <c r="M19" s="28">
        <f t="shared" si="1"/>
      </c>
      <c r="N19" s="28">
        <f t="shared" si="1"/>
      </c>
      <c r="O19" s="28">
        <f t="shared" si="2"/>
      </c>
      <c r="P19" s="28">
        <f t="shared" si="2"/>
      </c>
      <c r="Q19" s="28">
        <f t="shared" si="2"/>
      </c>
      <c r="R19" s="28">
        <f t="shared" si="2"/>
      </c>
      <c r="S19" s="28">
        <f t="shared" si="2"/>
      </c>
      <c r="T19" s="28">
        <f t="shared" si="2"/>
      </c>
      <c r="U19" s="28">
        <f t="shared" si="2"/>
      </c>
      <c r="V19" s="28">
        <f t="shared" si="2"/>
      </c>
      <c r="W19" s="28">
        <f t="shared" si="2"/>
      </c>
      <c r="X19" s="28">
        <f t="shared" si="2"/>
      </c>
      <c r="Y19" s="28">
        <f t="shared" si="3"/>
      </c>
      <c r="Z19" s="28">
        <f t="shared" si="3"/>
      </c>
      <c r="AA19" s="28">
        <f t="shared" si="3"/>
      </c>
      <c r="AB19" s="28">
        <f t="shared" si="3"/>
      </c>
      <c r="AC19" s="28">
        <f t="shared" si="3"/>
      </c>
      <c r="AD19" s="28">
        <f t="shared" si="3"/>
      </c>
      <c r="AE19" s="28">
        <f t="shared" si="3"/>
      </c>
      <c r="AF19" s="28">
        <f t="shared" si="3"/>
      </c>
      <c r="AG19" s="28">
        <f t="shared" si="3"/>
      </c>
      <c r="AH19" s="28">
        <f t="shared" si="3"/>
      </c>
      <c r="AI19" s="28">
        <f t="shared" si="3"/>
        <v>0.4200000000000017</v>
      </c>
      <c r="AJ19" s="28">
        <f t="shared" si="3"/>
        <v>0.6599999999999966</v>
      </c>
      <c r="AK19" s="28">
        <f t="shared" si="3"/>
        <v>0.8499999999999943</v>
      </c>
      <c r="AL19" s="28">
        <f t="shared" si="3"/>
        <v>1.019999999999996</v>
      </c>
      <c r="AM19" s="28">
        <f t="shared" si="3"/>
        <v>1.2000000000000028</v>
      </c>
    </row>
    <row r="20" spans="1:39" ht="12.75">
      <c r="A20" s="1"/>
      <c r="C20" s="28">
        <v>46.4</v>
      </c>
      <c r="D20" s="72">
        <v>90.87</v>
      </c>
      <c r="E20" s="28">
        <f t="shared" si="1"/>
      </c>
      <c r="F20" s="28">
        <f t="shared" si="1"/>
      </c>
      <c r="G20" s="28">
        <f t="shared" si="1"/>
      </c>
      <c r="H20" s="28">
        <f t="shared" si="1"/>
      </c>
      <c r="I20" s="28">
        <f t="shared" si="1"/>
      </c>
      <c r="J20" s="28">
        <f t="shared" si="1"/>
      </c>
      <c r="K20" s="28">
        <f t="shared" si="1"/>
      </c>
      <c r="L20" s="28">
        <f t="shared" si="1"/>
      </c>
      <c r="M20" s="28">
        <f t="shared" si="1"/>
      </c>
      <c r="N20" s="28">
        <f t="shared" si="1"/>
      </c>
      <c r="O20" s="28">
        <f t="shared" si="2"/>
      </c>
      <c r="P20" s="28">
        <f t="shared" si="2"/>
      </c>
      <c r="Q20" s="28">
        <f t="shared" si="2"/>
      </c>
      <c r="R20" s="28">
        <f t="shared" si="2"/>
      </c>
      <c r="S20" s="28">
        <f t="shared" si="2"/>
      </c>
      <c r="T20" s="28">
        <f t="shared" si="2"/>
      </c>
      <c r="U20" s="28">
        <f t="shared" si="2"/>
      </c>
      <c r="V20" s="28">
        <f t="shared" si="2"/>
      </c>
      <c r="W20" s="28">
        <f t="shared" si="2"/>
      </c>
      <c r="X20" s="28">
        <f t="shared" si="2"/>
      </c>
      <c r="Y20" s="28">
        <f t="shared" si="3"/>
      </c>
      <c r="Z20" s="28">
        <f t="shared" si="3"/>
      </c>
      <c r="AA20" s="28">
        <f t="shared" si="3"/>
      </c>
      <c r="AB20" s="28">
        <f t="shared" si="3"/>
      </c>
      <c r="AC20" s="28">
        <f t="shared" si="3"/>
        <v>0.07399999999999807</v>
      </c>
      <c r="AD20" s="28">
        <f t="shared" si="3"/>
        <v>0.13299999999999557</v>
      </c>
      <c r="AE20" s="28">
        <f t="shared" si="3"/>
        <v>0.23499999999999943</v>
      </c>
      <c r="AF20" s="28">
        <f t="shared" si="3"/>
        <v>0.4170000000000016</v>
      </c>
      <c r="AG20" s="28">
        <f t="shared" si="3"/>
        <v>0.5679999999999978</v>
      </c>
      <c r="AH20" s="28">
        <f t="shared" si="3"/>
        <v>0.847999999999999</v>
      </c>
      <c r="AI20" s="28">
        <f t="shared" si="3"/>
        <v>1.4699999999999989</v>
      </c>
      <c r="AJ20" s="28">
        <f t="shared" si="3"/>
        <v>1.7099999999999937</v>
      </c>
      <c r="AK20" s="28">
        <f t="shared" si="3"/>
        <v>1.8999999999999915</v>
      </c>
      <c r="AL20" s="28">
        <f t="shared" si="3"/>
        <v>2.069999999999993</v>
      </c>
      <c r="AM20" s="28">
        <f t="shared" si="3"/>
        <v>2.25</v>
      </c>
    </row>
    <row r="21" spans="1:39" ht="12.75">
      <c r="A21" s="1"/>
      <c r="C21" s="28">
        <v>48.1</v>
      </c>
      <c r="D21" s="72">
        <v>89.37</v>
      </c>
      <c r="E21" s="28">
        <f t="shared" si="1"/>
      </c>
      <c r="F21" s="28">
        <f t="shared" si="1"/>
      </c>
      <c r="G21" s="28">
        <f t="shared" si="1"/>
      </c>
      <c r="H21" s="28">
        <f t="shared" si="1"/>
      </c>
      <c r="I21" s="28">
        <f t="shared" si="1"/>
        <v>0.018000000000000682</v>
      </c>
      <c r="J21" s="28">
        <f t="shared" si="1"/>
        <v>0.06499999999999773</v>
      </c>
      <c r="K21" s="28">
        <f t="shared" si="1"/>
        <v>0.12199999999999989</v>
      </c>
      <c r="L21" s="28">
        <f t="shared" si="1"/>
        <v>0.16799999999999216</v>
      </c>
      <c r="M21" s="28">
        <f t="shared" si="1"/>
        <v>0.25</v>
      </c>
      <c r="N21" s="28">
        <f t="shared" si="1"/>
        <v>0.3219999999999885</v>
      </c>
      <c r="O21" s="28">
        <f t="shared" si="2"/>
        <v>0.38700000000000045</v>
      </c>
      <c r="P21" s="28">
        <f t="shared" si="2"/>
        <v>0.4469999999999885</v>
      </c>
      <c r="Q21" s="28">
        <f t="shared" si="2"/>
        <v>0.5360000000000014</v>
      </c>
      <c r="R21" s="28">
        <f t="shared" si="2"/>
        <v>0.6439999999999912</v>
      </c>
      <c r="S21" s="28">
        <f t="shared" si="2"/>
        <v>0.75</v>
      </c>
      <c r="T21" s="28">
        <f t="shared" si="2"/>
        <v>0.05700000000000216</v>
      </c>
      <c r="U21" s="28">
        <f t="shared" si="2"/>
        <v>0.9309999999999974</v>
      </c>
      <c r="V21" s="28">
        <f t="shared" si="2"/>
        <v>1.0189999999999912</v>
      </c>
      <c r="W21" s="28">
        <f t="shared" si="2"/>
        <v>1.097999999999999</v>
      </c>
      <c r="X21" s="28">
        <f t="shared" si="2"/>
        <v>1.1709999999999923</v>
      </c>
      <c r="Y21" s="28">
        <f t="shared" si="3"/>
        <v>1.2369999999999948</v>
      </c>
      <c r="Z21" s="28">
        <f t="shared" si="3"/>
        <v>1.3109999999999928</v>
      </c>
      <c r="AA21" s="28">
        <f t="shared" si="3"/>
        <v>1.3780000000000001</v>
      </c>
      <c r="AB21" s="28">
        <f t="shared" si="3"/>
        <v>1.4679999999999893</v>
      </c>
      <c r="AC21" s="28">
        <f t="shared" si="3"/>
        <v>1.573999999999998</v>
      </c>
      <c r="AD21" s="28">
        <f t="shared" si="3"/>
        <v>1.6329999999999956</v>
      </c>
      <c r="AE21" s="28">
        <f t="shared" si="3"/>
        <v>1.7349999999999994</v>
      </c>
      <c r="AF21" s="28">
        <f t="shared" si="3"/>
        <v>1.9170000000000016</v>
      </c>
      <c r="AG21" s="28">
        <f t="shared" si="3"/>
        <v>2.067999999999998</v>
      </c>
      <c r="AH21" s="28">
        <f t="shared" si="3"/>
        <v>2.347999999999999</v>
      </c>
      <c r="AI21" s="28">
        <f t="shared" si="3"/>
        <v>2.969999999999999</v>
      </c>
      <c r="AJ21" s="28">
        <f t="shared" si="3"/>
        <v>3.2099999999999937</v>
      </c>
      <c r="AK21" s="28">
        <f t="shared" si="3"/>
        <v>3.3999999999999915</v>
      </c>
      <c r="AL21" s="28">
        <f t="shared" si="3"/>
        <v>3.569999999999993</v>
      </c>
      <c r="AM21" s="28">
        <f t="shared" si="3"/>
        <v>3.75</v>
      </c>
    </row>
    <row r="22" spans="1:39" ht="12.75">
      <c r="A22" s="1"/>
      <c r="C22" s="28">
        <v>53</v>
      </c>
      <c r="D22" s="72">
        <v>88.52</v>
      </c>
      <c r="E22" s="28">
        <f t="shared" si="1"/>
        <v>0.5619999999999976</v>
      </c>
      <c r="F22" s="28">
        <f t="shared" si="1"/>
        <v>0.6440000000000055</v>
      </c>
      <c r="G22" s="28">
        <f t="shared" si="1"/>
        <v>0.730000000000004</v>
      </c>
      <c r="H22" s="28">
        <f t="shared" si="1"/>
        <v>0.8440000000000083</v>
      </c>
      <c r="I22" s="28">
        <f t="shared" si="1"/>
        <v>0.8680000000000092</v>
      </c>
      <c r="J22" s="28">
        <f t="shared" si="1"/>
        <v>0.9150000000000063</v>
      </c>
      <c r="K22" s="28">
        <f t="shared" si="1"/>
        <v>0.9720000000000084</v>
      </c>
      <c r="L22" s="28">
        <f t="shared" si="1"/>
        <v>1.0180000000000007</v>
      </c>
      <c r="M22" s="28">
        <f t="shared" si="1"/>
        <v>1.1000000000000085</v>
      </c>
      <c r="N22" s="28">
        <f t="shared" si="1"/>
        <v>1.171999999999997</v>
      </c>
      <c r="O22" s="28">
        <f t="shared" si="2"/>
        <v>1.237000000000009</v>
      </c>
      <c r="P22" s="28">
        <f t="shared" si="2"/>
        <v>1.296999999999997</v>
      </c>
      <c r="Q22" s="28">
        <f t="shared" si="2"/>
        <v>1.38600000000001</v>
      </c>
      <c r="R22" s="28">
        <f t="shared" si="2"/>
        <v>1.4939999999999998</v>
      </c>
      <c r="S22" s="28">
        <f t="shared" si="2"/>
        <v>1.6000000000000085</v>
      </c>
      <c r="T22" s="28">
        <f t="shared" si="2"/>
        <v>0.9070000000000107</v>
      </c>
      <c r="U22" s="28">
        <f t="shared" si="2"/>
        <v>1.781000000000006</v>
      </c>
      <c r="V22" s="28">
        <f t="shared" si="2"/>
        <v>1.8689999999999998</v>
      </c>
      <c r="W22" s="28">
        <f t="shared" si="2"/>
        <v>1.9480000000000075</v>
      </c>
      <c r="X22" s="28">
        <f t="shared" si="2"/>
        <v>2.021000000000001</v>
      </c>
      <c r="Y22" s="28">
        <f t="shared" si="3"/>
        <v>2.0870000000000033</v>
      </c>
      <c r="Z22" s="28">
        <f t="shared" si="3"/>
        <v>2.1610000000000014</v>
      </c>
      <c r="AA22" s="28">
        <f t="shared" si="3"/>
        <v>2.2280000000000086</v>
      </c>
      <c r="AB22" s="28">
        <f t="shared" si="3"/>
        <v>2.317999999999998</v>
      </c>
      <c r="AC22" s="28">
        <f t="shared" si="3"/>
        <v>2.4240000000000066</v>
      </c>
      <c r="AD22" s="28">
        <f t="shared" si="3"/>
        <v>2.483000000000004</v>
      </c>
      <c r="AE22" s="28">
        <f t="shared" si="3"/>
        <v>2.585000000000008</v>
      </c>
      <c r="AF22" s="28">
        <f t="shared" si="3"/>
        <v>2.76700000000001</v>
      </c>
      <c r="AG22" s="28">
        <f t="shared" si="3"/>
        <v>2.9180000000000064</v>
      </c>
      <c r="AH22" s="28">
        <f t="shared" si="3"/>
        <v>3.1980000000000075</v>
      </c>
      <c r="AI22" s="28">
        <f t="shared" si="3"/>
        <v>3.8200000000000074</v>
      </c>
      <c r="AJ22" s="28">
        <f t="shared" si="3"/>
        <v>4.060000000000002</v>
      </c>
      <c r="AK22" s="28">
        <f t="shared" si="3"/>
        <v>4.25</v>
      </c>
      <c r="AL22" s="28">
        <f t="shared" si="3"/>
        <v>4.420000000000002</v>
      </c>
      <c r="AM22" s="28">
        <f t="shared" si="3"/>
        <v>4.6000000000000085</v>
      </c>
    </row>
    <row r="23" spans="1:39" ht="12.75">
      <c r="A23" s="1"/>
      <c r="C23" s="28">
        <v>58</v>
      </c>
      <c r="D23" s="72">
        <v>87.26</v>
      </c>
      <c r="E23" s="28">
        <f t="shared" si="1"/>
        <v>1.8219999999999885</v>
      </c>
      <c r="F23" s="28">
        <f t="shared" si="1"/>
        <v>1.9039999999999964</v>
      </c>
      <c r="G23" s="28">
        <f t="shared" si="1"/>
        <v>1.9899999999999949</v>
      </c>
      <c r="H23" s="28">
        <f t="shared" si="1"/>
        <v>2.103999999999999</v>
      </c>
      <c r="I23" s="28">
        <f t="shared" si="1"/>
        <v>2.128</v>
      </c>
      <c r="J23" s="28">
        <f t="shared" si="1"/>
        <v>2.174999999999997</v>
      </c>
      <c r="K23" s="28">
        <f t="shared" si="1"/>
        <v>2.2319999999999993</v>
      </c>
      <c r="L23" s="28">
        <f t="shared" si="1"/>
        <v>2.2779999999999916</v>
      </c>
      <c r="M23" s="28">
        <f t="shared" si="1"/>
        <v>2.3599999999999994</v>
      </c>
      <c r="N23" s="28">
        <f t="shared" si="1"/>
        <v>2.431999999999988</v>
      </c>
      <c r="O23" s="28">
        <f t="shared" si="2"/>
        <v>2.497</v>
      </c>
      <c r="P23" s="28">
        <f t="shared" si="2"/>
        <v>2.556999999999988</v>
      </c>
      <c r="Q23" s="28">
        <f t="shared" si="2"/>
        <v>2.646000000000001</v>
      </c>
      <c r="R23" s="28">
        <f t="shared" si="2"/>
        <v>2.7539999999999907</v>
      </c>
      <c r="S23" s="28">
        <f t="shared" si="2"/>
        <v>2.8599999999999994</v>
      </c>
      <c r="T23" s="28">
        <f t="shared" si="2"/>
        <v>2.1670000000000016</v>
      </c>
      <c r="U23" s="28">
        <f t="shared" si="2"/>
        <v>3.040999999999997</v>
      </c>
      <c r="V23" s="28">
        <f t="shared" si="2"/>
        <v>3.1289999999999907</v>
      </c>
      <c r="W23" s="28">
        <f t="shared" si="2"/>
        <v>3.2079999999999984</v>
      </c>
      <c r="X23" s="28">
        <f t="shared" si="2"/>
        <v>3.2809999999999917</v>
      </c>
      <c r="Y23" s="28">
        <f t="shared" si="3"/>
        <v>3.346999999999994</v>
      </c>
      <c r="Z23" s="28">
        <f t="shared" si="3"/>
        <v>3.4209999999999923</v>
      </c>
      <c r="AA23" s="28">
        <f t="shared" si="3"/>
        <v>3.4879999999999995</v>
      </c>
      <c r="AB23" s="28">
        <f t="shared" si="3"/>
        <v>3.5779999999999887</v>
      </c>
      <c r="AC23" s="28">
        <f t="shared" si="3"/>
        <v>3.6839999999999975</v>
      </c>
      <c r="AD23" s="28">
        <f t="shared" si="3"/>
        <v>3.742999999999995</v>
      </c>
      <c r="AE23" s="28">
        <f t="shared" si="3"/>
        <v>3.844999999999999</v>
      </c>
      <c r="AF23" s="28">
        <f t="shared" si="3"/>
        <v>4.027000000000001</v>
      </c>
      <c r="AG23" s="28">
        <f t="shared" si="3"/>
        <v>4.177999999999997</v>
      </c>
      <c r="AH23" s="28">
        <f t="shared" si="3"/>
        <v>4.457999999999998</v>
      </c>
      <c r="AI23" s="28">
        <f t="shared" si="3"/>
        <v>5.079999999999998</v>
      </c>
      <c r="AJ23" s="28">
        <f t="shared" si="3"/>
        <v>5.319999999999993</v>
      </c>
      <c r="AK23" s="28">
        <f t="shared" si="3"/>
        <v>5.509999999999991</v>
      </c>
      <c r="AL23" s="28">
        <f t="shared" si="3"/>
        <v>5.679999999999993</v>
      </c>
      <c r="AM23" s="28">
        <f t="shared" si="3"/>
        <v>5.859999999999999</v>
      </c>
    </row>
    <row r="24" spans="1:39" ht="12.75">
      <c r="A24" s="1"/>
      <c r="C24" s="28">
        <v>60.3</v>
      </c>
      <c r="D24" s="72">
        <v>86.95</v>
      </c>
      <c r="E24" s="28">
        <f aca="true" t="shared" si="4" ref="E24:N33">IF(E$2&lt;$D24,"",E$2-$D24)</f>
        <v>2.131999999999991</v>
      </c>
      <c r="F24" s="28">
        <f t="shared" si="4"/>
        <v>2.2139999999999986</v>
      </c>
      <c r="G24" s="28">
        <f t="shared" si="4"/>
        <v>2.299999999999997</v>
      </c>
      <c r="H24" s="28">
        <f t="shared" si="4"/>
        <v>2.4140000000000015</v>
      </c>
      <c r="I24" s="28">
        <f t="shared" si="4"/>
        <v>2.4380000000000024</v>
      </c>
      <c r="J24" s="28">
        <f t="shared" si="4"/>
        <v>2.4849999999999994</v>
      </c>
      <c r="K24" s="28">
        <f t="shared" si="4"/>
        <v>2.5420000000000016</v>
      </c>
      <c r="L24" s="28">
        <f t="shared" si="4"/>
        <v>2.587999999999994</v>
      </c>
      <c r="M24" s="28">
        <f t="shared" si="4"/>
        <v>2.6700000000000017</v>
      </c>
      <c r="N24" s="28">
        <f t="shared" si="4"/>
        <v>2.7419999999999902</v>
      </c>
      <c r="O24" s="28">
        <f aca="true" t="shared" si="5" ref="O24:X33">IF(O$2&lt;$D24,"",O$2-$D24)</f>
        <v>2.807000000000002</v>
      </c>
      <c r="P24" s="28">
        <f t="shared" si="5"/>
        <v>2.8669999999999902</v>
      </c>
      <c r="Q24" s="28">
        <f t="shared" si="5"/>
        <v>2.956000000000003</v>
      </c>
      <c r="R24" s="28">
        <f t="shared" si="5"/>
        <v>3.063999999999993</v>
      </c>
      <c r="S24" s="28">
        <f t="shared" si="5"/>
        <v>3.1700000000000017</v>
      </c>
      <c r="T24" s="28">
        <f t="shared" si="5"/>
        <v>2.477000000000004</v>
      </c>
      <c r="U24" s="28">
        <f t="shared" si="5"/>
        <v>3.350999999999999</v>
      </c>
      <c r="V24" s="28">
        <f t="shared" si="5"/>
        <v>3.438999999999993</v>
      </c>
      <c r="W24" s="28">
        <f t="shared" si="5"/>
        <v>3.5180000000000007</v>
      </c>
      <c r="X24" s="28">
        <f t="shared" si="5"/>
        <v>3.590999999999994</v>
      </c>
      <c r="Y24" s="28">
        <f aca="true" t="shared" si="6" ref="Y24:AM39">IF(Y$2&lt;$D24,"",Y$2-$D24)</f>
        <v>3.6569999999999965</v>
      </c>
      <c r="Z24" s="28">
        <f t="shared" si="6"/>
        <v>3.7309999999999945</v>
      </c>
      <c r="AA24" s="28">
        <f t="shared" si="6"/>
        <v>3.798000000000002</v>
      </c>
      <c r="AB24" s="28">
        <f t="shared" si="6"/>
        <v>3.887999999999991</v>
      </c>
      <c r="AC24" s="28">
        <f t="shared" si="6"/>
        <v>3.9939999999999998</v>
      </c>
      <c r="AD24" s="28">
        <f t="shared" si="6"/>
        <v>4.052999999999997</v>
      </c>
      <c r="AE24" s="28">
        <f t="shared" si="6"/>
        <v>4.155000000000001</v>
      </c>
      <c r="AF24" s="28">
        <f t="shared" si="6"/>
        <v>4.337000000000003</v>
      </c>
      <c r="AG24" s="28">
        <f t="shared" si="6"/>
        <v>4.4879999999999995</v>
      </c>
      <c r="AH24" s="28">
        <f t="shared" si="3"/>
        <v>4.768000000000001</v>
      </c>
      <c r="AI24" s="28">
        <f t="shared" si="3"/>
        <v>5.390000000000001</v>
      </c>
      <c r="AJ24" s="28">
        <f t="shared" si="3"/>
        <v>5.6299999999999955</v>
      </c>
      <c r="AK24" s="28">
        <f t="shared" si="3"/>
        <v>5.819999999999993</v>
      </c>
      <c r="AL24" s="28">
        <f t="shared" si="3"/>
        <v>5.989999999999995</v>
      </c>
      <c r="AM24" s="28">
        <f t="shared" si="3"/>
        <v>6.170000000000002</v>
      </c>
    </row>
    <row r="25" spans="1:39" ht="12.75">
      <c r="A25" s="1"/>
      <c r="C25" s="68">
        <v>62</v>
      </c>
      <c r="D25" s="72">
        <v>88.47</v>
      </c>
      <c r="E25" s="28">
        <f t="shared" si="4"/>
        <v>0.6119999999999948</v>
      </c>
      <c r="F25" s="28">
        <f t="shared" si="4"/>
        <v>0.6940000000000026</v>
      </c>
      <c r="G25" s="28">
        <f t="shared" si="4"/>
        <v>0.7800000000000011</v>
      </c>
      <c r="H25" s="28">
        <f t="shared" si="4"/>
        <v>0.8940000000000055</v>
      </c>
      <c r="I25" s="28">
        <f t="shared" si="4"/>
        <v>0.9180000000000064</v>
      </c>
      <c r="J25" s="28">
        <f t="shared" si="4"/>
        <v>0.9650000000000034</v>
      </c>
      <c r="K25" s="28">
        <f t="shared" si="4"/>
        <v>1.0220000000000056</v>
      </c>
      <c r="L25" s="28">
        <f t="shared" si="4"/>
        <v>1.0679999999999978</v>
      </c>
      <c r="M25" s="28">
        <f t="shared" si="4"/>
        <v>1.1500000000000057</v>
      </c>
      <c r="N25" s="28">
        <f t="shared" si="4"/>
        <v>1.2219999999999942</v>
      </c>
      <c r="O25" s="28">
        <f t="shared" si="5"/>
        <v>1.2870000000000061</v>
      </c>
      <c r="P25" s="28">
        <f t="shared" si="5"/>
        <v>1.3469999999999942</v>
      </c>
      <c r="Q25" s="28">
        <f t="shared" si="5"/>
        <v>1.436000000000007</v>
      </c>
      <c r="R25" s="28">
        <f t="shared" si="5"/>
        <v>1.543999999999997</v>
      </c>
      <c r="S25" s="28">
        <f t="shared" si="5"/>
        <v>1.6500000000000057</v>
      </c>
      <c r="T25" s="28">
        <f t="shared" si="5"/>
        <v>0.9570000000000078</v>
      </c>
      <c r="U25" s="28">
        <f t="shared" si="5"/>
        <v>1.831000000000003</v>
      </c>
      <c r="V25" s="28">
        <f t="shared" si="5"/>
        <v>1.918999999999997</v>
      </c>
      <c r="W25" s="28">
        <f t="shared" si="5"/>
        <v>1.9980000000000047</v>
      </c>
      <c r="X25" s="28">
        <f t="shared" si="5"/>
        <v>2.070999999999998</v>
      </c>
      <c r="Y25" s="28">
        <f t="shared" si="6"/>
        <v>2.1370000000000005</v>
      </c>
      <c r="Z25" s="28">
        <f t="shared" si="6"/>
        <v>2.2109999999999985</v>
      </c>
      <c r="AA25" s="28">
        <f t="shared" si="6"/>
        <v>2.278000000000006</v>
      </c>
      <c r="AB25" s="28">
        <f t="shared" si="6"/>
        <v>2.367999999999995</v>
      </c>
      <c r="AC25" s="28">
        <f t="shared" si="6"/>
        <v>2.4740000000000038</v>
      </c>
      <c r="AD25" s="28">
        <f t="shared" si="6"/>
        <v>2.5330000000000013</v>
      </c>
      <c r="AE25" s="28">
        <f t="shared" si="6"/>
        <v>2.635000000000005</v>
      </c>
      <c r="AF25" s="28">
        <f t="shared" si="6"/>
        <v>2.8170000000000073</v>
      </c>
      <c r="AG25" s="28">
        <f t="shared" si="6"/>
        <v>2.9680000000000035</v>
      </c>
      <c r="AH25" s="28">
        <f t="shared" si="3"/>
        <v>3.2480000000000047</v>
      </c>
      <c r="AI25" s="28">
        <f t="shared" si="3"/>
        <v>3.8700000000000045</v>
      </c>
      <c r="AJ25" s="28">
        <f t="shared" si="3"/>
        <v>4.109999999999999</v>
      </c>
      <c r="AK25" s="28">
        <f t="shared" si="3"/>
        <v>4.299999999999997</v>
      </c>
      <c r="AL25" s="28">
        <f t="shared" si="3"/>
        <v>4.469999999999999</v>
      </c>
      <c r="AM25" s="28">
        <f t="shared" si="3"/>
        <v>4.650000000000006</v>
      </c>
    </row>
    <row r="26" spans="1:39" ht="12.75">
      <c r="A26" s="1"/>
      <c r="C26" s="68">
        <v>63.4</v>
      </c>
      <c r="D26" s="72">
        <v>87.57</v>
      </c>
      <c r="E26" s="28">
        <f t="shared" si="4"/>
        <v>1.5120000000000005</v>
      </c>
      <c r="F26" s="28">
        <f t="shared" si="4"/>
        <v>1.5940000000000083</v>
      </c>
      <c r="G26" s="28">
        <f t="shared" si="4"/>
        <v>1.6800000000000068</v>
      </c>
      <c r="H26" s="28">
        <f t="shared" si="4"/>
        <v>1.7940000000000111</v>
      </c>
      <c r="I26" s="28">
        <f t="shared" si="4"/>
        <v>1.818000000000012</v>
      </c>
      <c r="J26" s="28">
        <f t="shared" si="4"/>
        <v>1.865000000000009</v>
      </c>
      <c r="K26" s="28">
        <f t="shared" si="4"/>
        <v>1.9220000000000113</v>
      </c>
      <c r="L26" s="28">
        <f t="shared" si="4"/>
        <v>1.9680000000000035</v>
      </c>
      <c r="M26" s="28">
        <f t="shared" si="4"/>
        <v>2.0500000000000114</v>
      </c>
      <c r="N26" s="28">
        <f t="shared" si="4"/>
        <v>2.122</v>
      </c>
      <c r="O26" s="28">
        <f t="shared" si="5"/>
        <v>2.187000000000012</v>
      </c>
      <c r="P26" s="28">
        <f t="shared" si="5"/>
        <v>2.247</v>
      </c>
      <c r="Q26" s="28">
        <f t="shared" si="5"/>
        <v>2.3360000000000127</v>
      </c>
      <c r="R26" s="28">
        <f t="shared" si="5"/>
        <v>2.4440000000000026</v>
      </c>
      <c r="S26" s="28">
        <f t="shared" si="5"/>
        <v>2.5500000000000114</v>
      </c>
      <c r="T26" s="28">
        <f t="shared" si="5"/>
        <v>1.8570000000000135</v>
      </c>
      <c r="U26" s="28">
        <f t="shared" si="5"/>
        <v>2.7310000000000088</v>
      </c>
      <c r="V26" s="28">
        <f t="shared" si="5"/>
        <v>2.8190000000000026</v>
      </c>
      <c r="W26" s="28">
        <f t="shared" si="5"/>
        <v>2.8980000000000103</v>
      </c>
      <c r="X26" s="28">
        <f t="shared" si="5"/>
        <v>2.9710000000000036</v>
      </c>
      <c r="Y26" s="28">
        <f t="shared" si="6"/>
        <v>3.037000000000006</v>
      </c>
      <c r="Z26" s="28">
        <f t="shared" si="6"/>
        <v>3.111000000000004</v>
      </c>
      <c r="AA26" s="28">
        <f t="shared" si="6"/>
        <v>3.1780000000000115</v>
      </c>
      <c r="AB26" s="28">
        <f t="shared" si="6"/>
        <v>3.2680000000000007</v>
      </c>
      <c r="AC26" s="28">
        <f t="shared" si="6"/>
        <v>3.3740000000000094</v>
      </c>
      <c r="AD26" s="28">
        <f t="shared" si="6"/>
        <v>3.433000000000007</v>
      </c>
      <c r="AE26" s="28">
        <f t="shared" si="6"/>
        <v>3.535000000000011</v>
      </c>
      <c r="AF26" s="28">
        <f t="shared" si="6"/>
        <v>3.717000000000013</v>
      </c>
      <c r="AG26" s="28">
        <f t="shared" si="6"/>
        <v>3.868000000000009</v>
      </c>
      <c r="AH26" s="28">
        <f t="shared" si="3"/>
        <v>4.14800000000001</v>
      </c>
      <c r="AI26" s="28">
        <f t="shared" si="3"/>
        <v>4.77000000000001</v>
      </c>
      <c r="AJ26" s="28">
        <f t="shared" si="3"/>
        <v>5.010000000000005</v>
      </c>
      <c r="AK26" s="28">
        <f t="shared" si="3"/>
        <v>5.200000000000003</v>
      </c>
      <c r="AL26" s="28">
        <f t="shared" si="3"/>
        <v>5.3700000000000045</v>
      </c>
      <c r="AM26" s="28">
        <f t="shared" si="3"/>
        <v>5.550000000000011</v>
      </c>
    </row>
    <row r="27" spans="1:39" ht="12.75">
      <c r="A27" s="1"/>
      <c r="C27" s="68">
        <v>67</v>
      </c>
      <c r="D27" s="72">
        <v>87.56</v>
      </c>
      <c r="E27" s="28">
        <f t="shared" si="4"/>
        <v>1.5219999999999914</v>
      </c>
      <c r="F27" s="28">
        <f t="shared" si="4"/>
        <v>1.6039999999999992</v>
      </c>
      <c r="G27" s="28">
        <f t="shared" si="4"/>
        <v>1.6899999999999977</v>
      </c>
      <c r="H27" s="28">
        <f t="shared" si="4"/>
        <v>1.804000000000002</v>
      </c>
      <c r="I27" s="28">
        <f t="shared" si="4"/>
        <v>1.828000000000003</v>
      </c>
      <c r="J27" s="28">
        <f t="shared" si="4"/>
        <v>1.875</v>
      </c>
      <c r="K27" s="28">
        <f t="shared" si="4"/>
        <v>1.9320000000000022</v>
      </c>
      <c r="L27" s="28">
        <f t="shared" si="4"/>
        <v>1.9779999999999944</v>
      </c>
      <c r="M27" s="28">
        <f t="shared" si="4"/>
        <v>2.0600000000000023</v>
      </c>
      <c r="N27" s="28">
        <f t="shared" si="4"/>
        <v>2.131999999999991</v>
      </c>
      <c r="O27" s="28">
        <f t="shared" si="5"/>
        <v>2.1970000000000027</v>
      </c>
      <c r="P27" s="28">
        <f t="shared" si="5"/>
        <v>2.256999999999991</v>
      </c>
      <c r="Q27" s="28">
        <f t="shared" si="5"/>
        <v>2.3460000000000036</v>
      </c>
      <c r="R27" s="28">
        <f t="shared" si="5"/>
        <v>2.4539999999999935</v>
      </c>
      <c r="S27" s="28">
        <f t="shared" si="5"/>
        <v>2.5600000000000023</v>
      </c>
      <c r="T27" s="28">
        <f t="shared" si="5"/>
        <v>1.8670000000000044</v>
      </c>
      <c r="U27" s="28">
        <f t="shared" si="5"/>
        <v>2.7409999999999997</v>
      </c>
      <c r="V27" s="28">
        <f t="shared" si="5"/>
        <v>2.8289999999999935</v>
      </c>
      <c r="W27" s="28">
        <f t="shared" si="5"/>
        <v>2.9080000000000013</v>
      </c>
      <c r="X27" s="28">
        <f t="shared" si="5"/>
        <v>2.9809999999999945</v>
      </c>
      <c r="Y27" s="28">
        <f t="shared" si="6"/>
        <v>3.046999999999997</v>
      </c>
      <c r="Z27" s="28">
        <f t="shared" si="6"/>
        <v>3.120999999999995</v>
      </c>
      <c r="AA27" s="28">
        <f t="shared" si="6"/>
        <v>3.1880000000000024</v>
      </c>
      <c r="AB27" s="28">
        <f t="shared" si="6"/>
        <v>3.2779999999999916</v>
      </c>
      <c r="AC27" s="28">
        <f t="shared" si="6"/>
        <v>3.3840000000000003</v>
      </c>
      <c r="AD27" s="28">
        <f t="shared" si="6"/>
        <v>3.442999999999998</v>
      </c>
      <c r="AE27" s="28">
        <f t="shared" si="6"/>
        <v>3.5450000000000017</v>
      </c>
      <c r="AF27" s="28">
        <f t="shared" si="6"/>
        <v>3.727000000000004</v>
      </c>
      <c r="AG27" s="28">
        <f t="shared" si="6"/>
        <v>3.878</v>
      </c>
      <c r="AH27" s="28">
        <f t="shared" si="3"/>
        <v>4.158000000000001</v>
      </c>
      <c r="AI27" s="28">
        <f t="shared" si="3"/>
        <v>4.780000000000001</v>
      </c>
      <c r="AJ27" s="28">
        <f t="shared" si="3"/>
        <v>5.019999999999996</v>
      </c>
      <c r="AK27" s="28">
        <f t="shared" si="3"/>
        <v>5.209999999999994</v>
      </c>
      <c r="AL27" s="28">
        <f t="shared" si="3"/>
        <v>5.3799999999999955</v>
      </c>
      <c r="AM27" s="28">
        <f t="shared" si="3"/>
        <v>5.560000000000002</v>
      </c>
    </row>
    <row r="28" spans="1:39" ht="12.75">
      <c r="A28" s="1"/>
      <c r="C28" s="68">
        <v>71</v>
      </c>
      <c r="D28" s="72">
        <v>87.67</v>
      </c>
      <c r="E28" s="28">
        <f t="shared" si="4"/>
        <v>1.411999999999992</v>
      </c>
      <c r="F28" s="28">
        <f t="shared" si="4"/>
        <v>1.4939999999999998</v>
      </c>
      <c r="G28" s="28">
        <f t="shared" si="4"/>
        <v>1.5799999999999983</v>
      </c>
      <c r="H28" s="28">
        <f t="shared" si="4"/>
        <v>1.6940000000000026</v>
      </c>
      <c r="I28" s="28">
        <f t="shared" si="4"/>
        <v>1.7180000000000035</v>
      </c>
      <c r="J28" s="28">
        <f t="shared" si="4"/>
        <v>1.7650000000000006</v>
      </c>
      <c r="K28" s="28">
        <f t="shared" si="4"/>
        <v>1.8220000000000027</v>
      </c>
      <c r="L28" s="28">
        <f t="shared" si="4"/>
        <v>1.867999999999995</v>
      </c>
      <c r="M28" s="28">
        <f t="shared" si="4"/>
        <v>1.9500000000000028</v>
      </c>
      <c r="N28" s="28">
        <f t="shared" si="4"/>
        <v>2.0219999999999914</v>
      </c>
      <c r="O28" s="28">
        <f t="shared" si="5"/>
        <v>2.0870000000000033</v>
      </c>
      <c r="P28" s="28">
        <f t="shared" si="5"/>
        <v>2.1469999999999914</v>
      </c>
      <c r="Q28" s="28">
        <f t="shared" si="5"/>
        <v>2.236000000000004</v>
      </c>
      <c r="R28" s="28">
        <f t="shared" si="5"/>
        <v>2.343999999999994</v>
      </c>
      <c r="S28" s="28">
        <f t="shared" si="5"/>
        <v>2.450000000000003</v>
      </c>
      <c r="T28" s="28">
        <f t="shared" si="5"/>
        <v>1.757000000000005</v>
      </c>
      <c r="U28" s="28">
        <f t="shared" si="5"/>
        <v>2.6310000000000002</v>
      </c>
      <c r="V28" s="28">
        <f t="shared" si="5"/>
        <v>2.718999999999994</v>
      </c>
      <c r="W28" s="28">
        <f t="shared" si="5"/>
        <v>2.798000000000002</v>
      </c>
      <c r="X28" s="28">
        <f t="shared" si="5"/>
        <v>2.870999999999995</v>
      </c>
      <c r="Y28" s="28">
        <f t="shared" si="6"/>
        <v>2.9369999999999976</v>
      </c>
      <c r="Z28" s="28">
        <f t="shared" si="6"/>
        <v>3.0109999999999957</v>
      </c>
      <c r="AA28" s="28">
        <f t="shared" si="6"/>
        <v>3.078000000000003</v>
      </c>
      <c r="AB28" s="28">
        <f t="shared" si="6"/>
        <v>3.167999999999992</v>
      </c>
      <c r="AC28" s="28">
        <f t="shared" si="6"/>
        <v>3.274000000000001</v>
      </c>
      <c r="AD28" s="28">
        <f t="shared" si="6"/>
        <v>3.3329999999999984</v>
      </c>
      <c r="AE28" s="28">
        <f t="shared" si="6"/>
        <v>3.4350000000000023</v>
      </c>
      <c r="AF28" s="28">
        <f t="shared" si="6"/>
        <v>3.6170000000000044</v>
      </c>
      <c r="AG28" s="28">
        <f t="shared" si="6"/>
        <v>3.7680000000000007</v>
      </c>
      <c r="AH28" s="28">
        <f t="shared" si="3"/>
        <v>4.048000000000002</v>
      </c>
      <c r="AI28" s="28">
        <f t="shared" si="3"/>
        <v>4.670000000000002</v>
      </c>
      <c r="AJ28" s="28">
        <f t="shared" si="3"/>
        <v>4.909999999999997</v>
      </c>
      <c r="AK28" s="28">
        <f t="shared" si="3"/>
        <v>5.099999999999994</v>
      </c>
      <c r="AL28" s="28">
        <f t="shared" si="3"/>
        <v>5.269999999999996</v>
      </c>
      <c r="AM28" s="28">
        <f t="shared" si="3"/>
        <v>5.450000000000003</v>
      </c>
    </row>
    <row r="29" spans="1:39" ht="12.75">
      <c r="A29" s="1"/>
      <c r="C29" s="68">
        <v>73</v>
      </c>
      <c r="D29" s="72">
        <v>88.81</v>
      </c>
      <c r="E29" s="28">
        <f t="shared" si="4"/>
        <v>0.27199999999999136</v>
      </c>
      <c r="F29" s="28">
        <f t="shared" si="4"/>
        <v>0.3539999999999992</v>
      </c>
      <c r="G29" s="28">
        <f t="shared" si="4"/>
        <v>0.4399999999999977</v>
      </c>
      <c r="H29" s="28">
        <f t="shared" si="4"/>
        <v>0.554000000000002</v>
      </c>
      <c r="I29" s="28">
        <f t="shared" si="4"/>
        <v>0.578000000000003</v>
      </c>
      <c r="J29" s="28">
        <f t="shared" si="4"/>
        <v>0.625</v>
      </c>
      <c r="K29" s="28">
        <f t="shared" si="4"/>
        <v>0.6820000000000022</v>
      </c>
      <c r="L29" s="28">
        <f t="shared" si="4"/>
        <v>0.7279999999999944</v>
      </c>
      <c r="M29" s="28">
        <f t="shared" si="4"/>
        <v>0.8100000000000023</v>
      </c>
      <c r="N29" s="28">
        <f t="shared" si="4"/>
        <v>0.8819999999999908</v>
      </c>
      <c r="O29" s="28">
        <f t="shared" si="5"/>
        <v>0.9470000000000027</v>
      </c>
      <c r="P29" s="28">
        <f t="shared" si="5"/>
        <v>1.0069999999999908</v>
      </c>
      <c r="Q29" s="28">
        <f t="shared" si="5"/>
        <v>1.0960000000000036</v>
      </c>
      <c r="R29" s="28">
        <f t="shared" si="5"/>
        <v>1.2039999999999935</v>
      </c>
      <c r="S29" s="28">
        <f t="shared" si="5"/>
        <v>1.3100000000000023</v>
      </c>
      <c r="T29" s="28">
        <f t="shared" si="5"/>
        <v>0.6170000000000044</v>
      </c>
      <c r="U29" s="28">
        <f t="shared" si="5"/>
        <v>1.4909999999999997</v>
      </c>
      <c r="V29" s="28">
        <f t="shared" si="5"/>
        <v>1.5789999999999935</v>
      </c>
      <c r="W29" s="28">
        <f t="shared" si="5"/>
        <v>1.6580000000000013</v>
      </c>
      <c r="X29" s="28">
        <f t="shared" si="5"/>
        <v>1.7309999999999945</v>
      </c>
      <c r="Y29" s="28">
        <f t="shared" si="6"/>
        <v>1.796999999999997</v>
      </c>
      <c r="Z29" s="28">
        <f t="shared" si="6"/>
        <v>1.8709999999999951</v>
      </c>
      <c r="AA29" s="28">
        <f t="shared" si="6"/>
        <v>1.9380000000000024</v>
      </c>
      <c r="AB29" s="28">
        <f t="shared" si="6"/>
        <v>2.0279999999999916</v>
      </c>
      <c r="AC29" s="28">
        <f t="shared" si="6"/>
        <v>2.1340000000000003</v>
      </c>
      <c r="AD29" s="28">
        <f t="shared" si="6"/>
        <v>2.192999999999998</v>
      </c>
      <c r="AE29" s="28">
        <f t="shared" si="6"/>
        <v>2.2950000000000017</v>
      </c>
      <c r="AF29" s="28">
        <f t="shared" si="6"/>
        <v>2.477000000000004</v>
      </c>
      <c r="AG29" s="28">
        <f t="shared" si="6"/>
        <v>2.628</v>
      </c>
      <c r="AH29" s="28">
        <f t="shared" si="3"/>
        <v>2.9080000000000013</v>
      </c>
      <c r="AI29" s="28">
        <f t="shared" si="3"/>
        <v>3.530000000000001</v>
      </c>
      <c r="AJ29" s="28">
        <f t="shared" si="3"/>
        <v>3.769999999999996</v>
      </c>
      <c r="AK29" s="28">
        <f t="shared" si="3"/>
        <v>3.9599999999999937</v>
      </c>
      <c r="AL29" s="28">
        <f t="shared" si="3"/>
        <v>4.1299999999999955</v>
      </c>
      <c r="AM29" s="28">
        <f t="shared" si="3"/>
        <v>4.310000000000002</v>
      </c>
    </row>
    <row r="30" spans="1:39" ht="12.75">
      <c r="A30" s="1"/>
      <c r="C30" s="68">
        <v>75.3</v>
      </c>
      <c r="D30" s="72">
        <v>88.45</v>
      </c>
      <c r="E30" s="28">
        <f t="shared" si="4"/>
        <v>0.6319999999999908</v>
      </c>
      <c r="F30" s="28">
        <f t="shared" si="4"/>
        <v>0.7139999999999986</v>
      </c>
      <c r="G30" s="28">
        <f t="shared" si="4"/>
        <v>0.7999999999999972</v>
      </c>
      <c r="H30" s="28">
        <f t="shared" si="4"/>
        <v>0.9140000000000015</v>
      </c>
      <c r="I30" s="28">
        <f t="shared" si="4"/>
        <v>0.9380000000000024</v>
      </c>
      <c r="J30" s="28">
        <f t="shared" si="4"/>
        <v>0.9849999999999994</v>
      </c>
      <c r="K30" s="28">
        <f t="shared" si="4"/>
        <v>1.0420000000000016</v>
      </c>
      <c r="L30" s="28">
        <f t="shared" si="4"/>
        <v>1.0879999999999939</v>
      </c>
      <c r="M30" s="28">
        <f t="shared" si="4"/>
        <v>1.1700000000000017</v>
      </c>
      <c r="N30" s="28">
        <f t="shared" si="4"/>
        <v>1.2419999999999902</v>
      </c>
      <c r="O30" s="28">
        <f t="shared" si="5"/>
        <v>1.3070000000000022</v>
      </c>
      <c r="P30" s="28">
        <f t="shared" si="5"/>
        <v>1.3669999999999902</v>
      </c>
      <c r="Q30" s="28">
        <f t="shared" si="5"/>
        <v>1.456000000000003</v>
      </c>
      <c r="R30" s="28">
        <f t="shared" si="5"/>
        <v>1.563999999999993</v>
      </c>
      <c r="S30" s="28">
        <f t="shared" si="5"/>
        <v>1.6700000000000017</v>
      </c>
      <c r="T30" s="28">
        <f t="shared" si="5"/>
        <v>0.9770000000000039</v>
      </c>
      <c r="U30" s="28">
        <f t="shared" si="5"/>
        <v>1.850999999999999</v>
      </c>
      <c r="V30" s="28">
        <f t="shared" si="5"/>
        <v>1.938999999999993</v>
      </c>
      <c r="W30" s="28">
        <f t="shared" si="5"/>
        <v>2.0180000000000007</v>
      </c>
      <c r="X30" s="28">
        <f t="shared" si="5"/>
        <v>2.090999999999994</v>
      </c>
      <c r="Y30" s="28">
        <f t="shared" si="6"/>
        <v>2.1569999999999965</v>
      </c>
      <c r="Z30" s="28">
        <f t="shared" si="6"/>
        <v>2.2309999999999945</v>
      </c>
      <c r="AA30" s="28">
        <f t="shared" si="6"/>
        <v>2.298000000000002</v>
      </c>
      <c r="AB30" s="28">
        <f t="shared" si="6"/>
        <v>2.387999999999991</v>
      </c>
      <c r="AC30" s="28">
        <f t="shared" si="6"/>
        <v>2.4939999999999998</v>
      </c>
      <c r="AD30" s="28">
        <f t="shared" si="6"/>
        <v>2.5529999999999973</v>
      </c>
      <c r="AE30" s="28">
        <f t="shared" si="6"/>
        <v>2.655000000000001</v>
      </c>
      <c r="AF30" s="28">
        <f t="shared" si="6"/>
        <v>2.8370000000000033</v>
      </c>
      <c r="AG30" s="28">
        <f t="shared" si="6"/>
        <v>2.9879999999999995</v>
      </c>
      <c r="AH30" s="28">
        <f t="shared" si="6"/>
        <v>3.2680000000000007</v>
      </c>
      <c r="AI30" s="28">
        <f t="shared" si="6"/>
        <v>3.8900000000000006</v>
      </c>
      <c r="AJ30" s="28">
        <f t="shared" si="6"/>
        <v>4.1299999999999955</v>
      </c>
      <c r="AK30" s="28">
        <f t="shared" si="6"/>
        <v>4.319999999999993</v>
      </c>
      <c r="AL30" s="28">
        <f t="shared" si="6"/>
        <v>4.489999999999995</v>
      </c>
      <c r="AM30" s="28">
        <f t="shared" si="6"/>
        <v>4.670000000000002</v>
      </c>
    </row>
    <row r="31" spans="1:39" ht="12.75">
      <c r="A31" s="1"/>
      <c r="C31" s="68">
        <v>77.3</v>
      </c>
      <c r="D31" s="72">
        <v>89.34</v>
      </c>
      <c r="E31" s="28">
        <f t="shared" si="4"/>
      </c>
      <c r="F31" s="28">
        <f t="shared" si="4"/>
      </c>
      <c r="G31" s="28">
        <f t="shared" si="4"/>
      </c>
      <c r="H31" s="28">
        <f t="shared" si="4"/>
        <v>0.02400000000000091</v>
      </c>
      <c r="I31" s="28">
        <f t="shared" si="4"/>
        <v>0.04800000000000182</v>
      </c>
      <c r="J31" s="28">
        <f t="shared" si="4"/>
        <v>0.09499999999999886</v>
      </c>
      <c r="K31" s="28">
        <f t="shared" si="4"/>
        <v>0.15200000000000102</v>
      </c>
      <c r="L31" s="28">
        <f t="shared" si="4"/>
        <v>0.1979999999999933</v>
      </c>
      <c r="M31" s="28">
        <f t="shared" si="4"/>
        <v>0.28000000000000114</v>
      </c>
      <c r="N31" s="28">
        <f t="shared" si="4"/>
        <v>0.35199999999998965</v>
      </c>
      <c r="O31" s="28">
        <f t="shared" si="5"/>
        <v>0.4170000000000016</v>
      </c>
      <c r="P31" s="28">
        <f t="shared" si="5"/>
        <v>0.47699999999998965</v>
      </c>
      <c r="Q31" s="28">
        <f t="shared" si="5"/>
        <v>0.5660000000000025</v>
      </c>
      <c r="R31" s="28">
        <f t="shared" si="5"/>
        <v>0.6739999999999924</v>
      </c>
      <c r="S31" s="28">
        <f t="shared" si="5"/>
        <v>0.7800000000000011</v>
      </c>
      <c r="T31" s="28">
        <f t="shared" si="5"/>
        <v>0.0870000000000033</v>
      </c>
      <c r="U31" s="28">
        <f t="shared" si="5"/>
        <v>0.9609999999999985</v>
      </c>
      <c r="V31" s="28">
        <f t="shared" si="5"/>
        <v>1.0489999999999924</v>
      </c>
      <c r="W31" s="28">
        <f t="shared" si="5"/>
        <v>1.1280000000000001</v>
      </c>
      <c r="X31" s="28">
        <f t="shared" si="5"/>
        <v>1.2009999999999934</v>
      </c>
      <c r="Y31" s="28">
        <f t="shared" si="6"/>
        <v>1.266999999999996</v>
      </c>
      <c r="Z31" s="28">
        <f t="shared" si="6"/>
        <v>1.340999999999994</v>
      </c>
      <c r="AA31" s="28">
        <f t="shared" si="6"/>
        <v>1.4080000000000013</v>
      </c>
      <c r="AB31" s="28">
        <f t="shared" si="6"/>
        <v>1.4979999999999905</v>
      </c>
      <c r="AC31" s="28">
        <f t="shared" si="6"/>
        <v>1.6039999999999992</v>
      </c>
      <c r="AD31" s="28">
        <f t="shared" si="6"/>
        <v>1.6629999999999967</v>
      </c>
      <c r="AE31" s="28">
        <f t="shared" si="6"/>
        <v>1.7650000000000006</v>
      </c>
      <c r="AF31" s="28">
        <f t="shared" si="6"/>
        <v>1.9470000000000027</v>
      </c>
      <c r="AG31" s="28">
        <f t="shared" si="6"/>
        <v>2.097999999999999</v>
      </c>
      <c r="AH31" s="28">
        <f t="shared" si="6"/>
        <v>2.378</v>
      </c>
      <c r="AI31" s="28">
        <f t="shared" si="6"/>
        <v>3</v>
      </c>
      <c r="AJ31" s="28">
        <f t="shared" si="6"/>
        <v>3.239999999999995</v>
      </c>
      <c r="AK31" s="28">
        <f t="shared" si="6"/>
        <v>3.4299999999999926</v>
      </c>
      <c r="AL31" s="28">
        <f t="shared" si="6"/>
        <v>3.5999999999999943</v>
      </c>
      <c r="AM31" s="28">
        <f t="shared" si="6"/>
        <v>3.780000000000001</v>
      </c>
    </row>
    <row r="32" spans="1:39" ht="12.75">
      <c r="A32" s="1"/>
      <c r="C32" s="68">
        <v>82.7</v>
      </c>
      <c r="D32" s="72">
        <v>91.17</v>
      </c>
      <c r="E32" s="28">
        <f t="shared" si="4"/>
      </c>
      <c r="F32" s="28">
        <f t="shared" si="4"/>
      </c>
      <c r="G32" s="28">
        <f t="shared" si="4"/>
      </c>
      <c r="H32" s="28">
        <f t="shared" si="4"/>
      </c>
      <c r="I32" s="28">
        <f t="shared" si="4"/>
      </c>
      <c r="J32" s="28">
        <f t="shared" si="4"/>
      </c>
      <c r="K32" s="28">
        <f t="shared" si="4"/>
      </c>
      <c r="L32" s="28">
        <f t="shared" si="4"/>
      </c>
      <c r="M32" s="28">
        <f t="shared" si="4"/>
      </c>
      <c r="N32" s="28">
        <f t="shared" si="4"/>
      </c>
      <c r="O32" s="28">
        <f t="shared" si="5"/>
      </c>
      <c r="P32" s="28">
        <f t="shared" si="5"/>
      </c>
      <c r="Q32" s="28">
        <f t="shared" si="5"/>
      </c>
      <c r="R32" s="28">
        <f t="shared" si="5"/>
      </c>
      <c r="S32" s="28">
        <f t="shared" si="5"/>
      </c>
      <c r="T32" s="28">
        <f t="shared" si="5"/>
      </c>
      <c r="U32" s="28">
        <f t="shared" si="5"/>
      </c>
      <c r="V32" s="28">
        <f t="shared" si="5"/>
      </c>
      <c r="W32" s="28">
        <f t="shared" si="5"/>
      </c>
      <c r="X32" s="28">
        <f t="shared" si="5"/>
      </c>
      <c r="Y32" s="28">
        <f t="shared" si="6"/>
      </c>
      <c r="Z32" s="28">
        <f t="shared" si="6"/>
      </c>
      <c r="AA32" s="28">
        <f t="shared" si="6"/>
      </c>
      <c r="AB32" s="28">
        <f t="shared" si="6"/>
      </c>
      <c r="AC32" s="28">
        <f t="shared" si="6"/>
      </c>
      <c r="AD32" s="28">
        <f t="shared" si="6"/>
      </c>
      <c r="AE32" s="28">
        <f t="shared" si="6"/>
      </c>
      <c r="AF32" s="28">
        <f t="shared" si="6"/>
        <v>0.11700000000000443</v>
      </c>
      <c r="AG32" s="28">
        <f t="shared" si="6"/>
        <v>0.2680000000000007</v>
      </c>
      <c r="AH32" s="28">
        <f t="shared" si="6"/>
        <v>0.5480000000000018</v>
      </c>
      <c r="AI32" s="28">
        <f t="shared" si="6"/>
        <v>1.1700000000000017</v>
      </c>
      <c r="AJ32" s="28">
        <f t="shared" si="6"/>
        <v>1.4099999999999966</v>
      </c>
      <c r="AK32" s="28">
        <f t="shared" si="6"/>
        <v>1.5999999999999943</v>
      </c>
      <c r="AL32" s="28">
        <f t="shared" si="6"/>
        <v>1.769999999999996</v>
      </c>
      <c r="AM32" s="28">
        <f t="shared" si="6"/>
        <v>1.9500000000000028</v>
      </c>
    </row>
    <row r="33" spans="1:39" ht="12.75">
      <c r="A33" s="1"/>
      <c r="C33" s="68">
        <v>85.7</v>
      </c>
      <c r="D33" s="72">
        <v>91.39</v>
      </c>
      <c r="E33" s="28">
        <f t="shared" si="4"/>
      </c>
      <c r="F33" s="28">
        <f t="shared" si="4"/>
      </c>
      <c r="G33" s="28">
        <f t="shared" si="4"/>
      </c>
      <c r="H33" s="28">
        <f t="shared" si="4"/>
      </c>
      <c r="I33" s="28">
        <f t="shared" si="4"/>
      </c>
      <c r="J33" s="28">
        <f t="shared" si="4"/>
      </c>
      <c r="K33" s="28">
        <f t="shared" si="4"/>
      </c>
      <c r="L33" s="28">
        <f t="shared" si="4"/>
      </c>
      <c r="M33" s="28">
        <f t="shared" si="4"/>
      </c>
      <c r="N33" s="28">
        <f t="shared" si="4"/>
      </c>
      <c r="O33" s="28">
        <f t="shared" si="5"/>
      </c>
      <c r="P33" s="28">
        <f t="shared" si="5"/>
      </c>
      <c r="Q33" s="28">
        <f t="shared" si="5"/>
      </c>
      <c r="R33" s="28">
        <f t="shared" si="5"/>
      </c>
      <c r="S33" s="28">
        <f t="shared" si="5"/>
      </c>
      <c r="T33" s="28">
        <f t="shared" si="5"/>
      </c>
      <c r="U33" s="28">
        <f t="shared" si="5"/>
      </c>
      <c r="V33" s="28">
        <f t="shared" si="5"/>
      </c>
      <c r="W33" s="28">
        <f t="shared" si="5"/>
      </c>
      <c r="X33" s="28">
        <f t="shared" si="5"/>
      </c>
      <c r="Y33" s="28">
        <f t="shared" si="6"/>
      </c>
      <c r="Z33" s="28">
        <f t="shared" si="6"/>
      </c>
      <c r="AA33" s="28">
        <f t="shared" si="6"/>
      </c>
      <c r="AB33" s="28">
        <f t="shared" si="6"/>
      </c>
      <c r="AC33" s="28">
        <f t="shared" si="6"/>
      </c>
      <c r="AD33" s="28">
        <f t="shared" si="6"/>
      </c>
      <c r="AE33" s="28">
        <f t="shared" si="6"/>
      </c>
      <c r="AF33" s="28">
        <f t="shared" si="6"/>
      </c>
      <c r="AG33" s="28">
        <f t="shared" si="6"/>
        <v>0.04800000000000182</v>
      </c>
      <c r="AH33" s="28">
        <f t="shared" si="6"/>
        <v>0.32800000000000296</v>
      </c>
      <c r="AI33" s="28">
        <f t="shared" si="6"/>
        <v>0.9500000000000028</v>
      </c>
      <c r="AJ33" s="28">
        <f t="shared" si="6"/>
        <v>1.1899999999999977</v>
      </c>
      <c r="AK33" s="28">
        <f t="shared" si="6"/>
        <v>1.3799999999999955</v>
      </c>
      <c r="AL33" s="28">
        <f t="shared" si="6"/>
        <v>1.5499999999999972</v>
      </c>
      <c r="AM33" s="28">
        <f t="shared" si="6"/>
        <v>1.730000000000004</v>
      </c>
    </row>
    <row r="34" spans="3:39" ht="12.75">
      <c r="C34" s="68">
        <v>88</v>
      </c>
      <c r="D34" s="72">
        <v>95.67</v>
      </c>
      <c r="E34" s="28">
        <f aca="true" t="shared" si="7" ref="E34:N40">IF(E$2&lt;$D34,"",E$2-$D34)</f>
      </c>
      <c r="F34" s="28">
        <f t="shared" si="7"/>
      </c>
      <c r="G34" s="28">
        <f t="shared" si="7"/>
      </c>
      <c r="H34" s="28">
        <f t="shared" si="7"/>
      </c>
      <c r="I34" s="28">
        <f t="shared" si="7"/>
      </c>
      <c r="J34" s="28">
        <f t="shared" si="7"/>
      </c>
      <c r="K34" s="28">
        <f t="shared" si="7"/>
      </c>
      <c r="L34" s="28">
        <f t="shared" si="7"/>
      </c>
      <c r="M34" s="28">
        <f t="shared" si="7"/>
      </c>
      <c r="N34" s="28">
        <f t="shared" si="7"/>
      </c>
      <c r="O34" s="28">
        <f aca="true" t="shared" si="8" ref="O34:X40">IF(O$2&lt;$D34,"",O$2-$D34)</f>
      </c>
      <c r="P34" s="28">
        <f t="shared" si="8"/>
      </c>
      <c r="Q34" s="28">
        <f t="shared" si="8"/>
      </c>
      <c r="R34" s="28">
        <f t="shared" si="8"/>
      </c>
      <c r="S34" s="28">
        <f t="shared" si="8"/>
      </c>
      <c r="T34" s="28">
        <f t="shared" si="8"/>
      </c>
      <c r="U34" s="28">
        <f t="shared" si="8"/>
      </c>
      <c r="V34" s="28">
        <f t="shared" si="8"/>
      </c>
      <c r="W34" s="28">
        <f t="shared" si="8"/>
      </c>
      <c r="X34" s="28">
        <f t="shared" si="8"/>
      </c>
      <c r="Y34" s="28">
        <f aca="true" t="shared" si="9" ref="Y34:AG40">IF(Y$2&lt;$D34,"",Y$2-$D34)</f>
      </c>
      <c r="Z34" s="28">
        <f t="shared" si="9"/>
      </c>
      <c r="AA34" s="28">
        <f t="shared" si="9"/>
      </c>
      <c r="AB34" s="28">
        <f t="shared" si="9"/>
      </c>
      <c r="AC34" s="28">
        <f t="shared" si="9"/>
      </c>
      <c r="AD34" s="28">
        <f t="shared" si="9"/>
      </c>
      <c r="AE34" s="28">
        <f t="shared" si="9"/>
      </c>
      <c r="AF34" s="28">
        <f t="shared" si="9"/>
      </c>
      <c r="AG34" s="28">
        <f t="shared" si="9"/>
      </c>
      <c r="AH34" s="28">
        <f t="shared" si="6"/>
      </c>
      <c r="AI34" s="28">
        <f t="shared" si="6"/>
      </c>
      <c r="AJ34" s="28">
        <f t="shared" si="6"/>
      </c>
      <c r="AK34" s="28">
        <f t="shared" si="6"/>
      </c>
      <c r="AL34" s="28">
        <f t="shared" si="6"/>
      </c>
      <c r="AM34" s="28">
        <f t="shared" si="6"/>
      </c>
    </row>
    <row r="35" spans="3:39" ht="12.75">
      <c r="C35" s="68">
        <v>89.9</v>
      </c>
      <c r="D35" s="72">
        <v>94.98</v>
      </c>
      <c r="E35" s="28">
        <f t="shared" si="7"/>
      </c>
      <c r="F35" s="28">
        <f t="shared" si="7"/>
      </c>
      <c r="G35" s="28">
        <f t="shared" si="7"/>
      </c>
      <c r="H35" s="28">
        <f t="shared" si="7"/>
      </c>
      <c r="I35" s="28">
        <f t="shared" si="7"/>
      </c>
      <c r="J35" s="28">
        <f t="shared" si="7"/>
      </c>
      <c r="K35" s="28">
        <f t="shared" si="7"/>
      </c>
      <c r="L35" s="28">
        <f t="shared" si="7"/>
      </c>
      <c r="M35" s="28">
        <f t="shared" si="7"/>
      </c>
      <c r="N35" s="28">
        <f t="shared" si="7"/>
      </c>
      <c r="O35" s="28">
        <f t="shared" si="8"/>
      </c>
      <c r="P35" s="28">
        <f t="shared" si="8"/>
      </c>
      <c r="Q35" s="28">
        <f t="shared" si="8"/>
      </c>
      <c r="R35" s="28">
        <f t="shared" si="8"/>
      </c>
      <c r="S35" s="28">
        <f t="shared" si="8"/>
      </c>
      <c r="T35" s="28">
        <f t="shared" si="8"/>
      </c>
      <c r="U35" s="28">
        <f t="shared" si="8"/>
      </c>
      <c r="V35" s="28">
        <f t="shared" si="8"/>
      </c>
      <c r="W35" s="28">
        <f t="shared" si="8"/>
      </c>
      <c r="X35" s="28">
        <f t="shared" si="8"/>
      </c>
      <c r="Y35" s="28">
        <f t="shared" si="9"/>
      </c>
      <c r="Z35" s="28">
        <f t="shared" si="9"/>
      </c>
      <c r="AA35" s="28">
        <f t="shared" si="9"/>
      </c>
      <c r="AB35" s="28">
        <f t="shared" si="9"/>
      </c>
      <c r="AC35" s="28">
        <f t="shared" si="9"/>
      </c>
      <c r="AD35" s="28">
        <f t="shared" si="9"/>
      </c>
      <c r="AE35" s="28">
        <f t="shared" si="9"/>
      </c>
      <c r="AF35" s="28">
        <f t="shared" si="9"/>
      </c>
      <c r="AG35" s="28">
        <f t="shared" si="9"/>
      </c>
      <c r="AH35" s="28">
        <f t="shared" si="6"/>
      </c>
      <c r="AI35" s="28">
        <f t="shared" si="6"/>
      </c>
      <c r="AJ35" s="28">
        <f t="shared" si="6"/>
      </c>
      <c r="AK35" s="28">
        <f t="shared" si="6"/>
      </c>
      <c r="AL35" s="28">
        <f t="shared" si="6"/>
      </c>
      <c r="AM35" s="28">
        <f t="shared" si="6"/>
      </c>
    </row>
    <row r="36" spans="3:39" ht="12.75">
      <c r="C36" s="68">
        <v>90.7</v>
      </c>
      <c r="D36" s="72">
        <v>92.07</v>
      </c>
      <c r="E36" s="28">
        <f t="shared" si="7"/>
      </c>
      <c r="F36" s="28">
        <f t="shared" si="7"/>
      </c>
      <c r="G36" s="28">
        <f t="shared" si="7"/>
      </c>
      <c r="H36" s="28">
        <f t="shared" si="7"/>
      </c>
      <c r="I36" s="28">
        <f t="shared" si="7"/>
      </c>
      <c r="J36" s="28">
        <f t="shared" si="7"/>
      </c>
      <c r="K36" s="28">
        <f t="shared" si="7"/>
      </c>
      <c r="L36" s="28">
        <f t="shared" si="7"/>
      </c>
      <c r="M36" s="28">
        <f t="shared" si="7"/>
      </c>
      <c r="N36" s="28">
        <f t="shared" si="7"/>
      </c>
      <c r="O36" s="28">
        <f t="shared" si="8"/>
      </c>
      <c r="P36" s="28">
        <f t="shared" si="8"/>
      </c>
      <c r="Q36" s="28">
        <f t="shared" si="8"/>
      </c>
      <c r="R36" s="28">
        <f t="shared" si="8"/>
      </c>
      <c r="S36" s="28">
        <f t="shared" si="8"/>
      </c>
      <c r="T36" s="28">
        <f t="shared" si="8"/>
      </c>
      <c r="U36" s="28">
        <f t="shared" si="8"/>
      </c>
      <c r="V36" s="28">
        <f t="shared" si="8"/>
      </c>
      <c r="W36" s="28">
        <f t="shared" si="8"/>
      </c>
      <c r="X36" s="28">
        <f t="shared" si="8"/>
      </c>
      <c r="Y36" s="28">
        <f t="shared" si="9"/>
      </c>
      <c r="Z36" s="28">
        <f t="shared" si="9"/>
      </c>
      <c r="AA36" s="28">
        <f t="shared" si="9"/>
      </c>
      <c r="AB36" s="28">
        <f t="shared" si="9"/>
      </c>
      <c r="AC36" s="28">
        <f t="shared" si="9"/>
      </c>
      <c r="AD36" s="28">
        <f t="shared" si="9"/>
      </c>
      <c r="AE36" s="28">
        <f t="shared" si="9"/>
      </c>
      <c r="AF36" s="28">
        <f t="shared" si="9"/>
      </c>
      <c r="AG36" s="28">
        <f t="shared" si="9"/>
      </c>
      <c r="AH36" s="28">
        <f t="shared" si="6"/>
      </c>
      <c r="AI36" s="28">
        <f t="shared" si="6"/>
        <v>0.27000000000001023</v>
      </c>
      <c r="AJ36" s="28">
        <f t="shared" si="6"/>
        <v>0.5100000000000051</v>
      </c>
      <c r="AK36" s="28">
        <f t="shared" si="6"/>
        <v>0.7000000000000028</v>
      </c>
      <c r="AL36" s="28">
        <f t="shared" si="6"/>
        <v>0.8700000000000045</v>
      </c>
      <c r="AM36" s="28">
        <f t="shared" si="6"/>
        <v>1.0500000000000114</v>
      </c>
    </row>
    <row r="37" spans="3:39" ht="12.75">
      <c r="C37" s="68">
        <v>93</v>
      </c>
      <c r="D37" s="72">
        <v>92.13</v>
      </c>
      <c r="E37" s="28">
        <f t="shared" si="7"/>
      </c>
      <c r="F37" s="28">
        <f t="shared" si="7"/>
      </c>
      <c r="G37" s="28">
        <f t="shared" si="7"/>
      </c>
      <c r="H37" s="28">
        <f t="shared" si="7"/>
      </c>
      <c r="I37" s="28">
        <f t="shared" si="7"/>
      </c>
      <c r="J37" s="28">
        <f t="shared" si="7"/>
      </c>
      <c r="K37" s="28">
        <f t="shared" si="7"/>
      </c>
      <c r="L37" s="28">
        <f t="shared" si="7"/>
      </c>
      <c r="M37" s="28">
        <f t="shared" si="7"/>
      </c>
      <c r="N37" s="28">
        <f t="shared" si="7"/>
      </c>
      <c r="O37" s="28">
        <f t="shared" si="8"/>
      </c>
      <c r="P37" s="28">
        <f t="shared" si="8"/>
      </c>
      <c r="Q37" s="28">
        <f t="shared" si="8"/>
      </c>
      <c r="R37" s="28">
        <f t="shared" si="8"/>
      </c>
      <c r="S37" s="28">
        <f t="shared" si="8"/>
      </c>
      <c r="T37" s="28">
        <f t="shared" si="8"/>
      </c>
      <c r="U37" s="28">
        <f t="shared" si="8"/>
      </c>
      <c r="V37" s="28">
        <f t="shared" si="8"/>
      </c>
      <c r="W37" s="28">
        <f t="shared" si="8"/>
      </c>
      <c r="X37" s="28">
        <f t="shared" si="8"/>
      </c>
      <c r="Y37" s="28">
        <f t="shared" si="9"/>
      </c>
      <c r="Z37" s="28">
        <f t="shared" si="9"/>
      </c>
      <c r="AA37" s="28">
        <f t="shared" si="9"/>
      </c>
      <c r="AB37" s="28">
        <f t="shared" si="9"/>
      </c>
      <c r="AC37" s="28">
        <f t="shared" si="9"/>
      </c>
      <c r="AD37" s="28">
        <f t="shared" si="9"/>
      </c>
      <c r="AE37" s="28">
        <f t="shared" si="9"/>
      </c>
      <c r="AF37" s="28">
        <f t="shared" si="9"/>
      </c>
      <c r="AG37" s="28">
        <f t="shared" si="9"/>
      </c>
      <c r="AH37" s="28">
        <f t="shared" si="6"/>
      </c>
      <c r="AI37" s="28">
        <f t="shared" si="6"/>
        <v>0.21000000000000796</v>
      </c>
      <c r="AJ37" s="28">
        <f t="shared" si="6"/>
        <v>0.45000000000000284</v>
      </c>
      <c r="AK37" s="28">
        <f t="shared" si="6"/>
        <v>0.6400000000000006</v>
      </c>
      <c r="AL37" s="28">
        <f t="shared" si="6"/>
        <v>0.8100000000000023</v>
      </c>
      <c r="AM37" s="28">
        <f t="shared" si="6"/>
        <v>0.9900000000000091</v>
      </c>
    </row>
    <row r="38" spans="3:39" ht="12.75">
      <c r="C38" s="68">
        <v>95.7</v>
      </c>
      <c r="D38" s="72">
        <v>92.84</v>
      </c>
      <c r="E38" s="28">
        <f t="shared" si="7"/>
      </c>
      <c r="F38" s="28">
        <f t="shared" si="7"/>
      </c>
      <c r="G38" s="28">
        <f t="shared" si="7"/>
      </c>
      <c r="H38" s="28">
        <f t="shared" si="7"/>
      </c>
      <c r="I38" s="28">
        <f t="shared" si="7"/>
      </c>
      <c r="J38" s="28">
        <f t="shared" si="7"/>
      </c>
      <c r="K38" s="28">
        <f t="shared" si="7"/>
      </c>
      <c r="L38" s="28">
        <f t="shared" si="7"/>
      </c>
      <c r="M38" s="28">
        <f t="shared" si="7"/>
      </c>
      <c r="N38" s="28">
        <f t="shared" si="7"/>
      </c>
      <c r="O38" s="28">
        <f t="shared" si="8"/>
      </c>
      <c r="P38" s="28">
        <f t="shared" si="8"/>
      </c>
      <c r="Q38" s="28">
        <f t="shared" si="8"/>
      </c>
      <c r="R38" s="28">
        <f t="shared" si="8"/>
      </c>
      <c r="S38" s="28">
        <f t="shared" si="8"/>
      </c>
      <c r="T38" s="28">
        <f t="shared" si="8"/>
      </c>
      <c r="U38" s="28">
        <f t="shared" si="8"/>
      </c>
      <c r="V38" s="28">
        <f t="shared" si="8"/>
      </c>
      <c r="W38" s="28">
        <f t="shared" si="8"/>
      </c>
      <c r="X38" s="28">
        <f t="shared" si="8"/>
      </c>
      <c r="Y38" s="28">
        <f t="shared" si="9"/>
      </c>
      <c r="Z38" s="28">
        <f t="shared" si="9"/>
      </c>
      <c r="AA38" s="28">
        <f t="shared" si="9"/>
      </c>
      <c r="AB38" s="28">
        <f t="shared" si="9"/>
      </c>
      <c r="AC38" s="28">
        <f t="shared" si="9"/>
      </c>
      <c r="AD38" s="28">
        <f t="shared" si="9"/>
      </c>
      <c r="AE38" s="28">
        <f t="shared" si="9"/>
      </c>
      <c r="AF38" s="28">
        <f t="shared" si="9"/>
      </c>
      <c r="AG38" s="28">
        <f t="shared" si="9"/>
      </c>
      <c r="AH38" s="28">
        <f t="shared" si="6"/>
      </c>
      <c r="AI38" s="28">
        <f t="shared" si="6"/>
      </c>
      <c r="AJ38" s="28">
        <f t="shared" si="6"/>
      </c>
      <c r="AK38" s="28">
        <f t="shared" si="6"/>
      </c>
      <c r="AL38" s="28">
        <f t="shared" si="6"/>
        <v>0.09999999999999432</v>
      </c>
      <c r="AM38" s="28">
        <f t="shared" si="6"/>
        <v>0.28000000000000114</v>
      </c>
    </row>
    <row r="39" spans="3:39" ht="12.75">
      <c r="C39" s="68">
        <v>99.5</v>
      </c>
      <c r="D39" s="72">
        <v>93.97</v>
      </c>
      <c r="E39" s="28">
        <f t="shared" si="7"/>
      </c>
      <c r="F39" s="28">
        <f t="shared" si="7"/>
      </c>
      <c r="G39" s="28">
        <f t="shared" si="7"/>
      </c>
      <c r="H39" s="28">
        <f t="shared" si="7"/>
      </c>
      <c r="I39" s="28">
        <f t="shared" si="7"/>
      </c>
      <c r="J39" s="28">
        <f t="shared" si="7"/>
      </c>
      <c r="K39" s="28">
        <f t="shared" si="7"/>
      </c>
      <c r="L39" s="28">
        <f t="shared" si="7"/>
      </c>
      <c r="M39" s="28">
        <f t="shared" si="7"/>
      </c>
      <c r="N39" s="28">
        <f t="shared" si="7"/>
      </c>
      <c r="O39" s="28">
        <f t="shared" si="8"/>
      </c>
      <c r="P39" s="28">
        <f t="shared" si="8"/>
      </c>
      <c r="Q39" s="28">
        <f t="shared" si="8"/>
      </c>
      <c r="R39" s="28">
        <f t="shared" si="8"/>
      </c>
      <c r="S39" s="28">
        <f t="shared" si="8"/>
      </c>
      <c r="T39" s="28">
        <f t="shared" si="8"/>
      </c>
      <c r="U39" s="28">
        <f t="shared" si="8"/>
      </c>
      <c r="V39" s="28">
        <f t="shared" si="8"/>
      </c>
      <c r="W39" s="28">
        <f t="shared" si="8"/>
      </c>
      <c r="X39" s="28">
        <f t="shared" si="8"/>
      </c>
      <c r="Y39" s="28">
        <f t="shared" si="9"/>
      </c>
      <c r="Z39" s="28">
        <f t="shared" si="9"/>
      </c>
      <c r="AA39" s="28">
        <f t="shared" si="9"/>
      </c>
      <c r="AB39" s="28">
        <f t="shared" si="9"/>
      </c>
      <c r="AC39" s="28">
        <f t="shared" si="9"/>
      </c>
      <c r="AD39" s="28">
        <f t="shared" si="9"/>
      </c>
      <c r="AE39" s="28">
        <f t="shared" si="9"/>
      </c>
      <c r="AF39" s="28">
        <f t="shared" si="9"/>
      </c>
      <c r="AG39" s="28">
        <f t="shared" si="9"/>
      </c>
      <c r="AH39" s="28">
        <f t="shared" si="6"/>
      </c>
      <c r="AI39" s="28">
        <f t="shared" si="6"/>
      </c>
      <c r="AJ39" s="28">
        <f t="shared" si="6"/>
      </c>
      <c r="AK39" s="28">
        <f t="shared" si="6"/>
      </c>
      <c r="AL39" s="28">
        <f t="shared" si="6"/>
      </c>
      <c r="AM39" s="28">
        <f t="shared" si="6"/>
      </c>
    </row>
    <row r="40" spans="3:39" ht="12.75">
      <c r="C40" s="68">
        <v>100.5</v>
      </c>
      <c r="D40" s="72">
        <v>94.72</v>
      </c>
      <c r="E40" s="28">
        <f t="shared" si="7"/>
      </c>
      <c r="F40" s="28">
        <f t="shared" si="7"/>
      </c>
      <c r="G40" s="28">
        <f t="shared" si="7"/>
      </c>
      <c r="H40" s="28">
        <f t="shared" si="7"/>
      </c>
      <c r="I40" s="28">
        <f t="shared" si="7"/>
      </c>
      <c r="J40" s="28">
        <f t="shared" si="7"/>
      </c>
      <c r="K40" s="28">
        <f t="shared" si="7"/>
      </c>
      <c r="L40" s="28">
        <f t="shared" si="7"/>
      </c>
      <c r="M40" s="28">
        <f t="shared" si="7"/>
      </c>
      <c r="N40" s="28">
        <f t="shared" si="7"/>
      </c>
      <c r="O40" s="28">
        <f t="shared" si="8"/>
      </c>
      <c r="P40" s="28">
        <f t="shared" si="8"/>
      </c>
      <c r="Q40" s="28">
        <f t="shared" si="8"/>
      </c>
      <c r="R40" s="28">
        <f t="shared" si="8"/>
      </c>
      <c r="S40" s="28">
        <f t="shared" si="8"/>
      </c>
      <c r="T40" s="28">
        <f t="shared" si="8"/>
      </c>
      <c r="U40" s="28">
        <f t="shared" si="8"/>
      </c>
      <c r="V40" s="28">
        <f t="shared" si="8"/>
      </c>
      <c r="W40" s="28">
        <f t="shared" si="8"/>
      </c>
      <c r="X40" s="28">
        <f t="shared" si="8"/>
      </c>
      <c r="Y40" s="28">
        <f t="shared" si="9"/>
      </c>
      <c r="Z40" s="28">
        <f t="shared" si="9"/>
      </c>
      <c r="AA40" s="28">
        <f t="shared" si="9"/>
      </c>
      <c r="AB40" s="28">
        <f t="shared" si="9"/>
      </c>
      <c r="AC40" s="28">
        <f t="shared" si="9"/>
      </c>
      <c r="AD40" s="28">
        <f t="shared" si="9"/>
      </c>
      <c r="AE40" s="28">
        <f t="shared" si="9"/>
      </c>
      <c r="AF40" s="28">
        <f t="shared" si="9"/>
      </c>
      <c r="AG40" s="28">
        <f t="shared" si="9"/>
      </c>
      <c r="AH40" s="28">
        <f aca="true" t="shared" si="10" ref="AH40:AM43">IF(AH$2&lt;$D40,"",AH$2-$D40)</f>
      </c>
      <c r="AI40" s="28">
        <f t="shared" si="10"/>
      </c>
      <c r="AJ40" s="28">
        <f t="shared" si="10"/>
      </c>
      <c r="AK40" s="28">
        <f t="shared" si="10"/>
      </c>
      <c r="AL40" s="28">
        <f t="shared" si="10"/>
      </c>
      <c r="AM40" s="28">
        <f t="shared" si="10"/>
      </c>
    </row>
    <row r="41" spans="3:39" ht="12.75">
      <c r="C41" s="68">
        <v>104</v>
      </c>
      <c r="D41" s="72">
        <v>96.25</v>
      </c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>
        <f t="shared" si="10"/>
      </c>
      <c r="AI41" s="28">
        <f t="shared" si="10"/>
      </c>
      <c r="AJ41" s="28">
        <f t="shared" si="10"/>
      </c>
      <c r="AK41" s="28">
        <f t="shared" si="10"/>
      </c>
      <c r="AL41" s="28">
        <f t="shared" si="10"/>
      </c>
      <c r="AM41" s="28">
        <f t="shared" si="10"/>
      </c>
    </row>
    <row r="42" spans="3:39" ht="12.75">
      <c r="C42" s="68">
        <v>107.3</v>
      </c>
      <c r="D42" s="72">
        <v>98.36</v>
      </c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>
        <f t="shared" si="10"/>
      </c>
      <c r="AI42" s="28">
        <f t="shared" si="10"/>
      </c>
      <c r="AJ42" s="28">
        <f t="shared" si="10"/>
      </c>
      <c r="AK42" s="28">
        <f t="shared" si="10"/>
      </c>
      <c r="AL42" s="28">
        <f t="shared" si="10"/>
      </c>
      <c r="AM42" s="28">
        <f t="shared" si="10"/>
      </c>
    </row>
    <row r="43" spans="3:39" ht="12.75">
      <c r="C43" s="68">
        <v>109</v>
      </c>
      <c r="D43" s="72">
        <v>100.02</v>
      </c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>
        <f t="shared" si="10"/>
      </c>
      <c r="AI43" s="28">
        <f t="shared" si="10"/>
      </c>
      <c r="AJ43" s="28">
        <f t="shared" si="10"/>
      </c>
      <c r="AK43" s="28">
        <f t="shared" si="10"/>
      </c>
      <c r="AL43" s="28">
        <f t="shared" si="10"/>
      </c>
      <c r="AM43" s="28">
        <f t="shared" si="10"/>
      </c>
    </row>
    <row r="44" spans="5:39" ht="12.75"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</row>
    <row r="45" spans="5:39" ht="12.75"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</row>
    <row r="46" spans="3:34" ht="12.75">
      <c r="C46" s="6" t="s">
        <v>99</v>
      </c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</row>
    <row r="47" spans="3:39" ht="12.75">
      <c r="C47" t="s">
        <v>8</v>
      </c>
      <c r="D47" t="s">
        <v>9</v>
      </c>
      <c r="E47" s="28" t="s">
        <v>100</v>
      </c>
      <c r="F47" s="28" t="s">
        <v>101</v>
      </c>
      <c r="G47" s="28" t="s">
        <v>102</v>
      </c>
      <c r="H47" s="28" t="s">
        <v>103</v>
      </c>
      <c r="I47" s="28" t="s">
        <v>104</v>
      </c>
      <c r="J47" s="28" t="s">
        <v>105</v>
      </c>
      <c r="K47" s="28" t="s">
        <v>106</v>
      </c>
      <c r="L47" s="28" t="s">
        <v>107</v>
      </c>
      <c r="M47" s="28" t="s">
        <v>108</v>
      </c>
      <c r="N47" s="28" t="s">
        <v>109</v>
      </c>
      <c r="O47" s="28" t="s">
        <v>110</v>
      </c>
      <c r="P47" s="28" t="s">
        <v>111</v>
      </c>
      <c r="Q47" s="28" t="s">
        <v>112</v>
      </c>
      <c r="R47" s="28" t="s">
        <v>113</v>
      </c>
      <c r="S47" s="28" t="s">
        <v>114</v>
      </c>
      <c r="T47" s="28" t="s">
        <v>115</v>
      </c>
      <c r="U47" s="28" t="s">
        <v>116</v>
      </c>
      <c r="V47" s="28" t="s">
        <v>117</v>
      </c>
      <c r="W47" s="28" t="s">
        <v>118</v>
      </c>
      <c r="X47" s="28" t="s">
        <v>119</v>
      </c>
      <c r="Y47" s="28" t="s">
        <v>120</v>
      </c>
      <c r="Z47" s="28" t="s">
        <v>121</v>
      </c>
      <c r="AA47" s="28" t="s">
        <v>122</v>
      </c>
      <c r="AB47" s="28" t="s">
        <v>123</v>
      </c>
      <c r="AC47" s="28" t="s">
        <v>124</v>
      </c>
      <c r="AD47" s="28" t="s">
        <v>125</v>
      </c>
      <c r="AE47" s="28" t="s">
        <v>126</v>
      </c>
      <c r="AF47" s="28" t="s">
        <v>127</v>
      </c>
      <c r="AG47" s="28" t="s">
        <v>128</v>
      </c>
      <c r="AH47" s="28" t="s">
        <v>129</v>
      </c>
      <c r="AI47" s="28" t="s">
        <v>130</v>
      </c>
      <c r="AJ47" s="28" t="s">
        <v>131</v>
      </c>
      <c r="AK47" s="28" t="s">
        <v>132</v>
      </c>
      <c r="AL47" s="28" t="s">
        <v>133</v>
      </c>
      <c r="AM47" s="28" t="s">
        <v>134</v>
      </c>
    </row>
    <row r="48" spans="3:28" ht="12.75">
      <c r="C48" s="28">
        <v>0</v>
      </c>
      <c r="D48" s="28">
        <f>108.32-0.97</f>
        <v>107.35</v>
      </c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</row>
    <row r="49" spans="3:28" ht="12.75">
      <c r="C49" s="28">
        <v>2</v>
      </c>
      <c r="D49" s="72">
        <v>102.87</v>
      </c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</row>
    <row r="50" spans="3:28" ht="12.75">
      <c r="C50" s="28">
        <v>18.5</v>
      </c>
      <c r="D50" s="72">
        <v>96.33</v>
      </c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</row>
    <row r="51" spans="3:28" ht="12.75">
      <c r="C51" s="28">
        <v>32.3</v>
      </c>
      <c r="D51" s="72">
        <v>94.67</v>
      </c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</row>
    <row r="52" spans="3:28" ht="12.75">
      <c r="C52" s="28">
        <v>37</v>
      </c>
      <c r="D52" s="72">
        <v>95.32</v>
      </c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</row>
    <row r="53" spans="3:39" ht="12.75">
      <c r="C53" s="28">
        <v>40</v>
      </c>
      <c r="D53" s="72">
        <v>91.92</v>
      </c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I53">
        <v>0.3</v>
      </c>
      <c r="AJ53">
        <v>0.47</v>
      </c>
      <c r="AK53">
        <v>0.61</v>
      </c>
      <c r="AL53">
        <v>0.75</v>
      </c>
      <c r="AM53">
        <v>0.91</v>
      </c>
    </row>
    <row r="54" spans="3:39" ht="12.75">
      <c r="C54" s="28">
        <v>46.4</v>
      </c>
      <c r="D54" s="72">
        <v>90.87</v>
      </c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>
        <v>0.05</v>
      </c>
      <c r="AD54">
        <v>0.08</v>
      </c>
      <c r="AE54">
        <v>0.12</v>
      </c>
      <c r="AF54">
        <v>0.18</v>
      </c>
      <c r="AG54">
        <v>0.23</v>
      </c>
      <c r="AH54">
        <v>0.36</v>
      </c>
      <c r="AI54">
        <v>0.71</v>
      </c>
      <c r="AJ54">
        <v>0.89</v>
      </c>
      <c r="AK54">
        <v>1.04</v>
      </c>
      <c r="AL54">
        <v>1.2</v>
      </c>
      <c r="AM54">
        <v>1.38</v>
      </c>
    </row>
    <row r="55" spans="3:39" ht="12.75">
      <c r="C55" s="28">
        <v>48.1</v>
      </c>
      <c r="D55" s="72">
        <v>89.37</v>
      </c>
      <c r="I55">
        <v>0</v>
      </c>
      <c r="J55">
        <v>0.01</v>
      </c>
      <c r="K55">
        <v>0.02</v>
      </c>
      <c r="L55">
        <v>0.03</v>
      </c>
      <c r="M55">
        <v>0.04</v>
      </c>
      <c r="N55">
        <v>0.05</v>
      </c>
      <c r="O55">
        <v>0.06</v>
      </c>
      <c r="P55">
        <v>0.07</v>
      </c>
      <c r="Q55">
        <v>0.08</v>
      </c>
      <c r="R55">
        <v>0.1</v>
      </c>
      <c r="S55">
        <v>0.13</v>
      </c>
      <c r="T55">
        <v>0.15</v>
      </c>
      <c r="U55">
        <v>0.17</v>
      </c>
      <c r="V55">
        <v>0.2</v>
      </c>
      <c r="W55">
        <v>0.22</v>
      </c>
      <c r="X55">
        <v>0.24</v>
      </c>
      <c r="Y55">
        <v>0.27</v>
      </c>
      <c r="Z55">
        <v>0.29</v>
      </c>
      <c r="AA55">
        <v>0.32</v>
      </c>
      <c r="AB55">
        <v>0.35</v>
      </c>
      <c r="AC55">
        <v>0.39</v>
      </c>
      <c r="AD55">
        <v>0.41</v>
      </c>
      <c r="AE55">
        <v>0.45</v>
      </c>
      <c r="AF55">
        <v>0.5</v>
      </c>
      <c r="AG55">
        <v>0.56</v>
      </c>
      <c r="AH55">
        <v>0.72</v>
      </c>
      <c r="AI55">
        <v>1.13</v>
      </c>
      <c r="AJ55">
        <v>1.36</v>
      </c>
      <c r="AK55">
        <v>1.54</v>
      </c>
      <c r="AL55">
        <v>1.73</v>
      </c>
      <c r="AM55">
        <v>1.94</v>
      </c>
    </row>
    <row r="56" spans="3:39" ht="12.75">
      <c r="C56" s="28">
        <v>53</v>
      </c>
      <c r="D56" s="72">
        <v>88.52</v>
      </c>
      <c r="E56">
        <v>0.03</v>
      </c>
      <c r="F56">
        <v>0.04</v>
      </c>
      <c r="G56">
        <v>0.05</v>
      </c>
      <c r="H56">
        <v>0.06</v>
      </c>
      <c r="I56">
        <v>0.06</v>
      </c>
      <c r="J56">
        <v>0.07</v>
      </c>
      <c r="K56">
        <v>0.08</v>
      </c>
      <c r="L56">
        <v>0.08</v>
      </c>
      <c r="M56">
        <v>0.1</v>
      </c>
      <c r="N56">
        <v>0.11</v>
      </c>
      <c r="O56">
        <v>0.12</v>
      </c>
      <c r="P56">
        <v>0.14</v>
      </c>
      <c r="Q56">
        <v>0.16</v>
      </c>
      <c r="R56">
        <v>0.18</v>
      </c>
      <c r="S56">
        <v>0.21</v>
      </c>
      <c r="T56">
        <v>0.24</v>
      </c>
      <c r="U56">
        <v>0.27</v>
      </c>
      <c r="V56">
        <v>0.3</v>
      </c>
      <c r="W56">
        <v>0.32</v>
      </c>
      <c r="X56">
        <v>0.35</v>
      </c>
      <c r="Y56">
        <v>0.38</v>
      </c>
      <c r="Z56">
        <v>0.41</v>
      </c>
      <c r="AA56">
        <v>0.44</v>
      </c>
      <c r="AB56">
        <v>0.48</v>
      </c>
      <c r="AC56">
        <v>0.52</v>
      </c>
      <c r="AD56">
        <v>0.54</v>
      </c>
      <c r="AE56">
        <v>0.58</v>
      </c>
      <c r="AF56">
        <v>0.64</v>
      </c>
      <c r="AG56">
        <v>0.7</v>
      </c>
      <c r="AH56">
        <v>0.88</v>
      </c>
      <c r="AI56">
        <v>1.34</v>
      </c>
      <c r="AJ56">
        <v>1.59</v>
      </c>
      <c r="AK56">
        <v>1.79</v>
      </c>
      <c r="AL56">
        <v>2</v>
      </c>
      <c r="AM56">
        <v>2.23</v>
      </c>
    </row>
    <row r="57" spans="3:39" ht="12.75">
      <c r="C57" s="28">
        <v>58</v>
      </c>
      <c r="D57" s="72">
        <v>87.26</v>
      </c>
      <c r="E57">
        <v>0.07</v>
      </c>
      <c r="F57">
        <v>0.08</v>
      </c>
      <c r="G57">
        <v>0.09</v>
      </c>
      <c r="H57">
        <v>0.11</v>
      </c>
      <c r="I57">
        <v>0.11</v>
      </c>
      <c r="J57">
        <v>0.12</v>
      </c>
      <c r="K57">
        <v>0.14</v>
      </c>
      <c r="L57">
        <v>0.15</v>
      </c>
      <c r="M57">
        <v>0.16</v>
      </c>
      <c r="N57">
        <v>0.18</v>
      </c>
      <c r="O57">
        <v>0.2</v>
      </c>
      <c r="P57">
        <v>0.22</v>
      </c>
      <c r="Q57">
        <v>0.24</v>
      </c>
      <c r="R57">
        <v>0.28</v>
      </c>
      <c r="S57">
        <v>0.31</v>
      </c>
      <c r="T57">
        <v>0.34</v>
      </c>
      <c r="U57">
        <v>0.38</v>
      </c>
      <c r="V57">
        <v>0.42</v>
      </c>
      <c r="W57">
        <v>0.45</v>
      </c>
      <c r="X57">
        <v>0.48</v>
      </c>
      <c r="Y57">
        <v>0.52</v>
      </c>
      <c r="Z57">
        <v>0.55</v>
      </c>
      <c r="AA57">
        <v>0.59</v>
      </c>
      <c r="AB57">
        <v>0.64</v>
      </c>
      <c r="AC57">
        <v>0.69</v>
      </c>
      <c r="AD57">
        <v>0.71</v>
      </c>
      <c r="AE57">
        <v>0.76</v>
      </c>
      <c r="AF57">
        <v>0.83</v>
      </c>
      <c r="AG57">
        <v>0.89</v>
      </c>
      <c r="AH57">
        <v>1.1</v>
      </c>
      <c r="AI57">
        <v>1.63</v>
      </c>
      <c r="AJ57">
        <v>1.9</v>
      </c>
      <c r="AK57">
        <v>2.13</v>
      </c>
      <c r="AL57">
        <v>2.36</v>
      </c>
      <c r="AM57">
        <v>2.62</v>
      </c>
    </row>
    <row r="58" spans="3:39" ht="12.75">
      <c r="C58" s="28">
        <v>60.3</v>
      </c>
      <c r="D58" s="72">
        <v>86.95</v>
      </c>
      <c r="E58">
        <v>0.08</v>
      </c>
      <c r="F58">
        <v>0.09</v>
      </c>
      <c r="G58">
        <v>0.1</v>
      </c>
      <c r="H58">
        <v>0.12</v>
      </c>
      <c r="I58">
        <v>0.13</v>
      </c>
      <c r="J58">
        <v>0.14</v>
      </c>
      <c r="K58">
        <v>0.15</v>
      </c>
      <c r="L58">
        <v>0.16</v>
      </c>
      <c r="M58">
        <v>0.18</v>
      </c>
      <c r="N58">
        <v>0.2</v>
      </c>
      <c r="O58">
        <v>0.22</v>
      </c>
      <c r="P58">
        <v>0.23</v>
      </c>
      <c r="Q58">
        <v>0.26</v>
      </c>
      <c r="R58">
        <v>0.3</v>
      </c>
      <c r="S58">
        <v>0.33</v>
      </c>
      <c r="T58">
        <v>0.37</v>
      </c>
      <c r="U58">
        <v>0.41</v>
      </c>
      <c r="V58">
        <v>0.44</v>
      </c>
      <c r="W58">
        <v>0.48</v>
      </c>
      <c r="X58">
        <v>0.51</v>
      </c>
      <c r="Y58">
        <v>0.55</v>
      </c>
      <c r="Z58">
        <v>0.59</v>
      </c>
      <c r="AA58">
        <v>0.62</v>
      </c>
      <c r="AB58">
        <v>0.67</v>
      </c>
      <c r="AC58">
        <v>0.72</v>
      </c>
      <c r="AD58">
        <v>0.75</v>
      </c>
      <c r="AE58">
        <v>0.8</v>
      </c>
      <c r="AF58">
        <v>0.87</v>
      </c>
      <c r="AG58">
        <v>0.93</v>
      </c>
      <c r="AH58">
        <v>1.15</v>
      </c>
      <c r="AI58">
        <v>1.69</v>
      </c>
      <c r="AJ58">
        <v>1.98</v>
      </c>
      <c r="AK58">
        <v>2.21</v>
      </c>
      <c r="AL58">
        <v>2.45</v>
      </c>
      <c r="AM58">
        <v>2.71</v>
      </c>
    </row>
    <row r="59" spans="3:39" ht="12.75">
      <c r="C59" s="68">
        <v>62</v>
      </c>
      <c r="D59" s="72">
        <v>88.47</v>
      </c>
      <c r="E59">
        <v>0.03</v>
      </c>
      <c r="F59">
        <v>0.04</v>
      </c>
      <c r="G59">
        <v>0.05</v>
      </c>
      <c r="H59">
        <v>0.06</v>
      </c>
      <c r="I59">
        <v>0.07</v>
      </c>
      <c r="J59">
        <v>0.07</v>
      </c>
      <c r="K59">
        <v>0.08</v>
      </c>
      <c r="L59">
        <v>0.09</v>
      </c>
      <c r="M59">
        <v>0.1</v>
      </c>
      <c r="N59">
        <v>0.11</v>
      </c>
      <c r="O59">
        <v>0.13</v>
      </c>
      <c r="P59">
        <v>0.14</v>
      </c>
      <c r="Q59">
        <v>0.16</v>
      </c>
      <c r="R59">
        <v>0.19</v>
      </c>
      <c r="S59">
        <v>0.22</v>
      </c>
      <c r="T59">
        <v>0.24</v>
      </c>
      <c r="U59">
        <v>0.27</v>
      </c>
      <c r="V59">
        <v>0.3</v>
      </c>
      <c r="W59">
        <v>0.33</v>
      </c>
      <c r="X59">
        <v>0.36</v>
      </c>
      <c r="Y59">
        <v>0.38</v>
      </c>
      <c r="Z59">
        <v>0.41</v>
      </c>
      <c r="AA59">
        <v>0.44</v>
      </c>
      <c r="AB59">
        <v>0.48</v>
      </c>
      <c r="AC59">
        <v>0.53</v>
      </c>
      <c r="AD59">
        <v>0.55</v>
      </c>
      <c r="AE59">
        <v>0.59</v>
      </c>
      <c r="AF59">
        <v>0.65</v>
      </c>
      <c r="AG59">
        <v>0.71</v>
      </c>
      <c r="AH59">
        <v>0.89</v>
      </c>
      <c r="AI59">
        <v>1.35</v>
      </c>
      <c r="AJ59">
        <v>1.6</v>
      </c>
      <c r="AK59">
        <v>1.81</v>
      </c>
      <c r="AL59">
        <v>2.01</v>
      </c>
      <c r="AM59">
        <v>2.24</v>
      </c>
    </row>
    <row r="60" spans="3:39" ht="12.75">
      <c r="C60" s="68">
        <v>63.4</v>
      </c>
      <c r="D60" s="72">
        <v>87.57</v>
      </c>
      <c r="E60">
        <v>0.06</v>
      </c>
      <c r="F60">
        <v>0.07</v>
      </c>
      <c r="G60">
        <v>0.08</v>
      </c>
      <c r="H60">
        <v>0.1</v>
      </c>
      <c r="I60">
        <v>0.1</v>
      </c>
      <c r="J60">
        <v>0.11</v>
      </c>
      <c r="K60">
        <v>0.12</v>
      </c>
      <c r="L60">
        <v>0.13</v>
      </c>
      <c r="M60">
        <v>0.15</v>
      </c>
      <c r="N60">
        <v>0.17</v>
      </c>
      <c r="O60">
        <v>0.18</v>
      </c>
      <c r="P60">
        <v>0.2</v>
      </c>
      <c r="Q60">
        <v>0.22</v>
      </c>
      <c r="R60">
        <v>0.25</v>
      </c>
      <c r="S60">
        <v>0.29</v>
      </c>
      <c r="T60">
        <v>0.32</v>
      </c>
      <c r="U60">
        <v>0.35</v>
      </c>
      <c r="V60">
        <v>0.39</v>
      </c>
      <c r="W60">
        <v>0.42</v>
      </c>
      <c r="X60">
        <v>0.45</v>
      </c>
      <c r="Y60">
        <v>0.48</v>
      </c>
      <c r="Z60">
        <v>0.52</v>
      </c>
      <c r="AA60">
        <v>0.55</v>
      </c>
      <c r="AB60">
        <v>0.6</v>
      </c>
      <c r="AC60">
        <v>0.65</v>
      </c>
      <c r="AD60">
        <v>0.67</v>
      </c>
      <c r="AE60">
        <v>0.72</v>
      </c>
      <c r="AF60">
        <v>0.78</v>
      </c>
      <c r="AG60">
        <v>0.84</v>
      </c>
      <c r="AH60">
        <v>1.05</v>
      </c>
      <c r="AI60">
        <v>1.56</v>
      </c>
      <c r="AJ60">
        <v>1.83</v>
      </c>
      <c r="AK60">
        <v>2.05</v>
      </c>
      <c r="AL60">
        <v>2.28</v>
      </c>
      <c r="AM60">
        <v>2.52</v>
      </c>
    </row>
    <row r="61" spans="3:39" ht="12.75">
      <c r="C61" s="68">
        <v>67</v>
      </c>
      <c r="D61" s="72">
        <v>87.56</v>
      </c>
      <c r="E61">
        <v>0.06</v>
      </c>
      <c r="F61">
        <v>0.07</v>
      </c>
      <c r="G61">
        <v>0.08</v>
      </c>
      <c r="H61">
        <v>0.1</v>
      </c>
      <c r="I61">
        <v>0.1</v>
      </c>
      <c r="J61">
        <v>0.11</v>
      </c>
      <c r="K61">
        <v>0.12</v>
      </c>
      <c r="L61">
        <v>0.13</v>
      </c>
      <c r="M61">
        <v>0.15</v>
      </c>
      <c r="N61">
        <v>0.17</v>
      </c>
      <c r="O61">
        <v>0.18</v>
      </c>
      <c r="P61">
        <v>0.2</v>
      </c>
      <c r="Q61">
        <v>0.22</v>
      </c>
      <c r="R61">
        <v>0.26</v>
      </c>
      <c r="S61">
        <v>0.29</v>
      </c>
      <c r="T61">
        <v>0.32</v>
      </c>
      <c r="U61">
        <v>0.36</v>
      </c>
      <c r="V61">
        <v>0.39</v>
      </c>
      <c r="W61">
        <v>0.42</v>
      </c>
      <c r="X61">
        <v>0.45</v>
      </c>
      <c r="Y61">
        <v>0.49</v>
      </c>
      <c r="Z61">
        <v>0.52</v>
      </c>
      <c r="AA61">
        <v>0.55</v>
      </c>
      <c r="AB61">
        <v>0.6</v>
      </c>
      <c r="AC61">
        <v>0.65</v>
      </c>
      <c r="AD61">
        <v>0.67</v>
      </c>
      <c r="AE61">
        <v>0.72</v>
      </c>
      <c r="AF61">
        <v>0.78</v>
      </c>
      <c r="AG61">
        <v>0.85</v>
      </c>
      <c r="AH61">
        <v>1.05</v>
      </c>
      <c r="AI61">
        <v>1.56</v>
      </c>
      <c r="AJ61">
        <v>1.83</v>
      </c>
      <c r="AK61">
        <v>2.06</v>
      </c>
      <c r="AL61">
        <v>2.28</v>
      </c>
      <c r="AM61">
        <v>2.53</v>
      </c>
    </row>
    <row r="62" spans="3:39" ht="12.75">
      <c r="C62" s="68">
        <v>71</v>
      </c>
      <c r="D62" s="72">
        <v>87.67</v>
      </c>
      <c r="E62">
        <v>0.06</v>
      </c>
      <c r="F62">
        <v>0.07</v>
      </c>
      <c r="G62">
        <v>0.08</v>
      </c>
      <c r="H62">
        <v>0.1</v>
      </c>
      <c r="I62">
        <v>0.1</v>
      </c>
      <c r="J62">
        <v>0.11</v>
      </c>
      <c r="K62">
        <v>0.12</v>
      </c>
      <c r="L62">
        <v>0.13</v>
      </c>
      <c r="M62">
        <v>0.14</v>
      </c>
      <c r="N62">
        <v>0.16</v>
      </c>
      <c r="O62">
        <v>0.18</v>
      </c>
      <c r="P62">
        <v>0.19</v>
      </c>
      <c r="Q62">
        <v>0.22</v>
      </c>
      <c r="R62">
        <v>0.25</v>
      </c>
      <c r="S62">
        <v>0.28</v>
      </c>
      <c r="T62">
        <v>0.31</v>
      </c>
      <c r="U62">
        <v>0.35</v>
      </c>
      <c r="V62">
        <v>0.38</v>
      </c>
      <c r="W62">
        <v>0.41</v>
      </c>
      <c r="X62">
        <v>0.44</v>
      </c>
      <c r="Y62">
        <v>0.47</v>
      </c>
      <c r="Z62">
        <v>0.51</v>
      </c>
      <c r="AA62">
        <v>0.54</v>
      </c>
      <c r="AB62">
        <v>0.59</v>
      </c>
      <c r="AC62">
        <v>0.63</v>
      </c>
      <c r="AD62">
        <v>0.66</v>
      </c>
      <c r="AE62">
        <v>0.71</v>
      </c>
      <c r="AF62">
        <v>0.77</v>
      </c>
      <c r="AG62">
        <v>0.83</v>
      </c>
      <c r="AH62">
        <v>1.03</v>
      </c>
      <c r="AI62">
        <v>1.54</v>
      </c>
      <c r="AJ62">
        <v>1.8</v>
      </c>
      <c r="AK62">
        <v>2.03</v>
      </c>
      <c r="AL62">
        <v>2.25</v>
      </c>
      <c r="AM62">
        <v>2.49</v>
      </c>
    </row>
    <row r="63" spans="3:39" ht="12.75">
      <c r="C63" s="68">
        <v>73</v>
      </c>
      <c r="D63" s="72">
        <v>88.81</v>
      </c>
      <c r="E63">
        <v>0.02</v>
      </c>
      <c r="F63">
        <v>0.03</v>
      </c>
      <c r="G63">
        <v>0.03</v>
      </c>
      <c r="H63">
        <v>0.05</v>
      </c>
      <c r="I63">
        <v>0.05</v>
      </c>
      <c r="J63">
        <v>0.05</v>
      </c>
      <c r="K63">
        <v>0.06</v>
      </c>
      <c r="L63">
        <v>0.07</v>
      </c>
      <c r="M63">
        <v>0.08</v>
      </c>
      <c r="N63">
        <v>0.09</v>
      </c>
      <c r="O63">
        <v>0.1</v>
      </c>
      <c r="P63">
        <v>0.12</v>
      </c>
      <c r="Q63">
        <v>0.13</v>
      </c>
      <c r="R63">
        <v>0.16</v>
      </c>
      <c r="S63">
        <v>0.18</v>
      </c>
      <c r="T63">
        <v>0.21</v>
      </c>
      <c r="U63">
        <v>0.24</v>
      </c>
      <c r="V63">
        <v>0.26</v>
      </c>
      <c r="W63">
        <v>0.29</v>
      </c>
      <c r="X63">
        <v>0.32</v>
      </c>
      <c r="Y63">
        <v>0.34</v>
      </c>
      <c r="Z63">
        <v>0.37</v>
      </c>
      <c r="AA63">
        <v>0.4</v>
      </c>
      <c r="AB63">
        <v>0.44</v>
      </c>
      <c r="AC63">
        <v>0.48</v>
      </c>
      <c r="AD63">
        <v>0.5</v>
      </c>
      <c r="AE63">
        <v>0.54</v>
      </c>
      <c r="AF63">
        <v>0.6</v>
      </c>
      <c r="AG63">
        <v>0.65</v>
      </c>
      <c r="AH63">
        <v>0.83</v>
      </c>
      <c r="AI63">
        <v>1.27</v>
      </c>
      <c r="AJ63">
        <v>1.51</v>
      </c>
      <c r="AK63">
        <v>1.71</v>
      </c>
      <c r="AL63">
        <v>1.91</v>
      </c>
      <c r="AM63">
        <v>2.13</v>
      </c>
    </row>
    <row r="64" spans="3:39" ht="12.75">
      <c r="C64" s="68">
        <v>75.3</v>
      </c>
      <c r="D64" s="72">
        <v>88.45</v>
      </c>
      <c r="E64">
        <v>0.03</v>
      </c>
      <c r="F64">
        <v>0.04</v>
      </c>
      <c r="G64">
        <v>0.05</v>
      </c>
      <c r="H64">
        <v>0.06</v>
      </c>
      <c r="I64">
        <v>0.07</v>
      </c>
      <c r="J64">
        <v>0.07</v>
      </c>
      <c r="K64">
        <v>0.08</v>
      </c>
      <c r="L64">
        <v>0.09</v>
      </c>
      <c r="M64">
        <v>0.1</v>
      </c>
      <c r="N64">
        <v>0.12</v>
      </c>
      <c r="O64">
        <v>0.13</v>
      </c>
      <c r="P64">
        <v>0.14</v>
      </c>
      <c r="Q64">
        <v>0.16</v>
      </c>
      <c r="R64">
        <v>0.19</v>
      </c>
      <c r="S64">
        <v>0.22</v>
      </c>
      <c r="T64">
        <v>0.24</v>
      </c>
      <c r="U64">
        <v>0.27</v>
      </c>
      <c r="V64">
        <v>0.3</v>
      </c>
      <c r="W64">
        <v>0.33</v>
      </c>
      <c r="X64">
        <v>0.36</v>
      </c>
      <c r="Y64">
        <v>0.38</v>
      </c>
      <c r="Z64">
        <v>0.42</v>
      </c>
      <c r="AA64">
        <v>0.44</v>
      </c>
      <c r="AB64">
        <v>0.49</v>
      </c>
      <c r="AC64">
        <v>0.53</v>
      </c>
      <c r="AD64">
        <v>0.55</v>
      </c>
      <c r="AE64">
        <v>0.59</v>
      </c>
      <c r="AF64">
        <v>0.65</v>
      </c>
      <c r="AG64">
        <v>0.71</v>
      </c>
      <c r="AH64">
        <v>0.9</v>
      </c>
      <c r="AI64">
        <v>1.36</v>
      </c>
      <c r="AJ64">
        <v>1.61</v>
      </c>
      <c r="AK64">
        <v>1.81</v>
      </c>
      <c r="AL64">
        <v>2.02</v>
      </c>
      <c r="AM64">
        <v>2.25</v>
      </c>
    </row>
    <row r="65" spans="3:39" ht="12.75">
      <c r="C65" s="68">
        <v>77.3</v>
      </c>
      <c r="D65" s="72">
        <v>89.34</v>
      </c>
      <c r="H65">
        <v>0.01</v>
      </c>
      <c r="I65">
        <v>0.01</v>
      </c>
      <c r="J65">
        <v>0.02</v>
      </c>
      <c r="K65">
        <v>0.02</v>
      </c>
      <c r="L65">
        <v>0.03</v>
      </c>
      <c r="M65">
        <v>0.04</v>
      </c>
      <c r="N65">
        <v>0.05</v>
      </c>
      <c r="O65">
        <v>0.06</v>
      </c>
      <c r="P65">
        <v>0.07</v>
      </c>
      <c r="Q65">
        <v>0.09</v>
      </c>
      <c r="R65">
        <v>0.11</v>
      </c>
      <c r="S65">
        <v>0.13</v>
      </c>
      <c r="T65">
        <v>0.15</v>
      </c>
      <c r="U65">
        <v>0.18</v>
      </c>
      <c r="V65">
        <v>0.2</v>
      </c>
      <c r="W65">
        <v>0.22</v>
      </c>
      <c r="X65">
        <v>0.25</v>
      </c>
      <c r="Y65">
        <v>0.27</v>
      </c>
      <c r="Z65">
        <v>0.3</v>
      </c>
      <c r="AA65">
        <v>0.32</v>
      </c>
      <c r="AB65">
        <v>0.36</v>
      </c>
      <c r="AC65">
        <v>0.39</v>
      </c>
      <c r="AD65">
        <v>0.41</v>
      </c>
      <c r="AE65">
        <v>0.45</v>
      </c>
      <c r="AF65">
        <v>0.51</v>
      </c>
      <c r="AG65">
        <v>0.56</v>
      </c>
      <c r="AH65">
        <v>0.72</v>
      </c>
      <c r="AI65">
        <v>1.14</v>
      </c>
      <c r="AJ65">
        <v>1.37</v>
      </c>
      <c r="AK65">
        <v>1.55</v>
      </c>
      <c r="AL65">
        <v>1.74</v>
      </c>
      <c r="AM65">
        <v>1.95</v>
      </c>
    </row>
    <row r="66" spans="3:39" ht="12.75">
      <c r="C66" s="68">
        <v>82.7</v>
      </c>
      <c r="D66" s="72">
        <v>91.17</v>
      </c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F66">
        <v>0.08</v>
      </c>
      <c r="AG66">
        <v>0.14</v>
      </c>
      <c r="AH66">
        <v>0.27</v>
      </c>
      <c r="AI66">
        <v>0.61</v>
      </c>
      <c r="AJ66">
        <v>0.78</v>
      </c>
      <c r="AK66">
        <v>0.93</v>
      </c>
      <c r="AL66">
        <v>1.08</v>
      </c>
      <c r="AM66">
        <v>1.25</v>
      </c>
    </row>
    <row r="67" spans="3:39" ht="12.75">
      <c r="C67" s="68">
        <v>85.7</v>
      </c>
      <c r="D67" s="72">
        <v>91.39</v>
      </c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G67">
        <v>0.04</v>
      </c>
      <c r="AH67">
        <v>0.19</v>
      </c>
      <c r="AI67">
        <v>0.53</v>
      </c>
      <c r="AJ67">
        <v>0.7</v>
      </c>
      <c r="AK67">
        <v>0.84</v>
      </c>
      <c r="AL67">
        <v>0.99</v>
      </c>
      <c r="AM67">
        <v>1.16</v>
      </c>
    </row>
    <row r="68" spans="3:28" ht="12.75">
      <c r="C68" s="68">
        <v>88</v>
      </c>
      <c r="D68" s="72">
        <v>95.67</v>
      </c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</row>
    <row r="69" spans="3:28" ht="12.75">
      <c r="C69" s="68">
        <v>89.9</v>
      </c>
      <c r="D69" s="72">
        <v>94.98</v>
      </c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</row>
    <row r="70" spans="3:39" ht="12.75">
      <c r="C70" s="68">
        <v>90.7</v>
      </c>
      <c r="D70" s="72">
        <v>92.07</v>
      </c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I70">
        <v>0.22</v>
      </c>
      <c r="AJ70">
        <v>0.4</v>
      </c>
      <c r="AK70">
        <v>0.53</v>
      </c>
      <c r="AL70">
        <v>0.67</v>
      </c>
      <c r="AM70">
        <v>0.83</v>
      </c>
    </row>
    <row r="71" spans="3:39" ht="12.75">
      <c r="C71" s="68">
        <v>93</v>
      </c>
      <c r="D71" s="72">
        <v>92.13</v>
      </c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I71">
        <v>0.19</v>
      </c>
      <c r="AJ71">
        <v>0.37</v>
      </c>
      <c r="AK71">
        <v>0.5</v>
      </c>
      <c r="AL71">
        <v>0.64</v>
      </c>
      <c r="AM71">
        <v>0.8</v>
      </c>
    </row>
    <row r="72" spans="3:39" ht="12.75">
      <c r="C72" s="68">
        <v>95.7</v>
      </c>
      <c r="D72" s="72">
        <v>92.84</v>
      </c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L72">
        <v>0.16</v>
      </c>
      <c r="AM72">
        <v>0.34</v>
      </c>
    </row>
    <row r="73" spans="3:28" ht="12.75">
      <c r="C73" s="68">
        <v>99.5</v>
      </c>
      <c r="D73" s="72">
        <v>93.97</v>
      </c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</row>
    <row r="74" spans="3:28" ht="12.75">
      <c r="C74" s="68">
        <v>100.5</v>
      </c>
      <c r="D74" s="72">
        <v>94.72</v>
      </c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</row>
    <row r="75" spans="3:28" ht="12.75">
      <c r="C75" s="68">
        <v>104</v>
      </c>
      <c r="D75" s="72">
        <v>96.25</v>
      </c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</row>
    <row r="76" spans="3:28" ht="12.75">
      <c r="C76" s="68">
        <v>107.3</v>
      </c>
      <c r="D76" s="72">
        <v>98.36</v>
      </c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</row>
    <row r="77" spans="3:28" ht="12.75">
      <c r="C77" s="68">
        <v>109</v>
      </c>
      <c r="D77" s="72">
        <v>100.02</v>
      </c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</row>
  </sheetData>
  <mergeCells count="1">
    <mergeCell ref="C4:C10"/>
  </mergeCells>
  <printOptions/>
  <pageMargins left="0.75" right="0.75" top="1" bottom="1" header="0.5" footer="0.5"/>
  <pageSetup horizontalDpi="200" verticalDpi="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AP96"/>
  <sheetViews>
    <sheetView zoomScale="85" zoomScaleNormal="85" workbookViewId="0" topLeftCell="A49">
      <selection activeCell="C58" sqref="C58:D96"/>
    </sheetView>
  </sheetViews>
  <sheetFormatPr defaultColWidth="9.140625" defaultRowHeight="12.75"/>
  <cols>
    <col min="2" max="2" width="12.00390625" style="0" bestFit="1" customWidth="1"/>
    <col min="3" max="3" width="9.8515625" style="0" customWidth="1"/>
    <col min="4" max="4" width="12.28125" style="0" customWidth="1"/>
    <col min="12" max="13" width="9.140625" style="1" customWidth="1"/>
    <col min="14" max="15" width="12.140625" style="1" bestFit="1" customWidth="1"/>
    <col min="16" max="28" width="9.140625" style="1" customWidth="1"/>
    <col min="42" max="42" width="12.7109375" style="0" bestFit="1" customWidth="1"/>
  </cols>
  <sheetData>
    <row r="1" spans="4:40" ht="12.75">
      <c r="D1" s="12" t="s">
        <v>17</v>
      </c>
      <c r="E1" s="12">
        <v>1</v>
      </c>
      <c r="F1" s="12">
        <v>2</v>
      </c>
      <c r="G1" s="12">
        <v>3</v>
      </c>
      <c r="H1" s="12">
        <v>4</v>
      </c>
      <c r="I1" s="12">
        <v>5</v>
      </c>
      <c r="J1" s="12">
        <v>6</v>
      </c>
      <c r="K1" s="12">
        <v>7</v>
      </c>
      <c r="L1" s="12">
        <v>8</v>
      </c>
      <c r="M1" s="12">
        <v>9</v>
      </c>
      <c r="N1" s="12">
        <v>10</v>
      </c>
      <c r="O1" s="12">
        <v>11</v>
      </c>
      <c r="P1" s="12">
        <v>12</v>
      </c>
      <c r="Q1" s="12">
        <v>13</v>
      </c>
      <c r="R1" s="12">
        <v>14</v>
      </c>
      <c r="S1" s="12">
        <v>15</v>
      </c>
      <c r="T1" s="12">
        <v>16</v>
      </c>
      <c r="U1" s="12">
        <v>17</v>
      </c>
      <c r="V1" s="12">
        <v>18</v>
      </c>
      <c r="W1" s="12">
        <v>19</v>
      </c>
      <c r="X1" s="12">
        <v>20</v>
      </c>
      <c r="Y1" s="12">
        <v>21</v>
      </c>
      <c r="Z1" s="12">
        <v>22</v>
      </c>
      <c r="AA1" s="12">
        <v>23</v>
      </c>
      <c r="AB1" s="12">
        <v>24</v>
      </c>
      <c r="AC1" s="12">
        <v>25</v>
      </c>
      <c r="AD1" s="12">
        <v>26</v>
      </c>
      <c r="AE1" s="12">
        <v>27</v>
      </c>
      <c r="AF1" s="12">
        <v>28</v>
      </c>
      <c r="AG1" s="12">
        <v>29</v>
      </c>
      <c r="AH1" s="12">
        <v>30</v>
      </c>
      <c r="AI1" s="12">
        <v>31</v>
      </c>
      <c r="AJ1" s="12">
        <v>32</v>
      </c>
      <c r="AK1" s="12">
        <v>33</v>
      </c>
      <c r="AL1" s="12">
        <v>34</v>
      </c>
      <c r="AM1" s="12">
        <v>35</v>
      </c>
      <c r="AN1" s="6" t="s">
        <v>35</v>
      </c>
    </row>
    <row r="2" spans="1:40" ht="12.75" customHeight="1">
      <c r="A2" s="1"/>
      <c r="C2" s="65"/>
      <c r="D2">
        <f>MIN(C14:C104)</f>
        <v>1</v>
      </c>
      <c r="E2" s="74">
        <f>Stage_QPlots!$Q$3</f>
        <v>90.722</v>
      </c>
      <c r="F2" s="74">
        <f>Stage_QPlots!$Q$4</f>
        <v>90.779</v>
      </c>
      <c r="G2" s="74">
        <f>Stage_QPlots!$Q$5</f>
        <v>90.84</v>
      </c>
      <c r="H2" s="74">
        <f>Stage_QPlots!$Q$6</f>
        <v>90.92</v>
      </c>
      <c r="I2" s="74">
        <f>Stage_QPlots!$Q$7</f>
        <v>90.938</v>
      </c>
      <c r="J2" s="74">
        <f>Stage_QPlots!$Q$8</f>
        <v>90.973</v>
      </c>
      <c r="K2" s="74">
        <f>Stage_QPlots!$Q$9</f>
        <v>91.015</v>
      </c>
      <c r="L2" s="74">
        <f>Stage_QPlots!$Q$10</f>
        <v>91.049</v>
      </c>
      <c r="M2" s="74">
        <f>Stage_QPlots!$Q$11</f>
        <v>91.108</v>
      </c>
      <c r="N2" s="74">
        <f>Stage_QPlots!$Q$12</f>
        <v>91.161</v>
      </c>
      <c r="O2" s="74">
        <f>Stage_QPlots!$Q$13</f>
        <v>91.208</v>
      </c>
      <c r="P2" s="74">
        <f>Stage_QPlots!$Q$14</f>
        <v>91.252</v>
      </c>
      <c r="Q2" s="74">
        <f>Stage_QPlots!$Q$15</f>
        <v>91.327</v>
      </c>
      <c r="R2" s="74">
        <f>Stage_QPlots!$Q$16</f>
        <v>91.412</v>
      </c>
      <c r="S2" s="74">
        <f>Stage_QPlots!$Q$17</f>
        <v>91.494</v>
      </c>
      <c r="T2" s="74">
        <f>Stage_QPlots!$Q$18</f>
        <v>91.553</v>
      </c>
      <c r="U2" s="74">
        <f>Stage_QPlots!$Q$19</f>
        <v>91.612</v>
      </c>
      <c r="V2" s="74">
        <f>Stage_QPlots!$Q$20</f>
        <v>91.666</v>
      </c>
      <c r="W2" s="74">
        <f>Stage_QPlots!$Q$21</f>
        <v>91.713</v>
      </c>
      <c r="X2" s="74">
        <f>Stage_QPlots!$Q$22</f>
        <v>91.756</v>
      </c>
      <c r="Y2" s="74">
        <f>Stage_QPlots!$Q$23</f>
        <v>91.808</v>
      </c>
      <c r="Z2" s="74">
        <f>Stage_QPlots!$Q$24</f>
        <v>91.867</v>
      </c>
      <c r="AA2" s="74">
        <f>Stage_QPlots!$Q$25</f>
        <v>91.92</v>
      </c>
      <c r="AB2" s="74">
        <f>Stage_QPlots!$Q$26</f>
        <v>91.99</v>
      </c>
      <c r="AC2" s="74">
        <f>Stage_QPlots!$Q$27</f>
        <v>92.056</v>
      </c>
      <c r="AD2" s="74">
        <f>Stage_QPlots!$Q$28</f>
        <v>92.089</v>
      </c>
      <c r="AE2" s="74">
        <f>Stage_QPlots!$Q$29</f>
        <v>92.145</v>
      </c>
      <c r="AF2" s="74">
        <f>Stage_QPlots!$Q$30</f>
        <v>92.221</v>
      </c>
      <c r="AG2" s="74">
        <f>Stage_QPlots!$Q$31</f>
        <v>92.289</v>
      </c>
      <c r="AH2" s="74">
        <f>Stage_QPlots!$Q$32</f>
        <v>92.455</v>
      </c>
      <c r="AI2">
        <v>92.79</v>
      </c>
      <c r="AJ2">
        <v>92.92</v>
      </c>
      <c r="AK2">
        <v>93.1</v>
      </c>
      <c r="AL2">
        <v>93.23</v>
      </c>
      <c r="AM2">
        <v>93.43</v>
      </c>
      <c r="AN2">
        <f>Summary_Tables!B28</f>
        <v>86.56</v>
      </c>
    </row>
    <row r="3" spans="1:40" ht="12.75">
      <c r="A3" s="1"/>
      <c r="C3" s="65"/>
      <c r="D3">
        <f>MAX(C14:C104)</f>
        <v>87.5</v>
      </c>
      <c r="E3" s="74">
        <f>Stage_QPlots!$Q$3</f>
        <v>90.722</v>
      </c>
      <c r="F3" s="74">
        <f>Stage_QPlots!$Q$4</f>
        <v>90.779</v>
      </c>
      <c r="G3" s="74">
        <f>Stage_QPlots!$Q$5</f>
        <v>90.84</v>
      </c>
      <c r="H3" s="74">
        <f>Stage_QPlots!$Q$6</f>
        <v>90.92</v>
      </c>
      <c r="I3" s="74">
        <f>Stage_QPlots!$Q$7</f>
        <v>90.938</v>
      </c>
      <c r="J3" s="74">
        <f>Stage_QPlots!$Q$8</f>
        <v>90.973</v>
      </c>
      <c r="K3" s="74">
        <f>Stage_QPlots!$Q$9</f>
        <v>91.015</v>
      </c>
      <c r="L3" s="74">
        <f>Stage_QPlots!$Q$10</f>
        <v>91.049</v>
      </c>
      <c r="M3" s="74">
        <f>Stage_QPlots!$Q$11</f>
        <v>91.108</v>
      </c>
      <c r="N3" s="74">
        <f>Stage_QPlots!$Q$12</f>
        <v>91.161</v>
      </c>
      <c r="O3" s="74">
        <f>Stage_QPlots!$Q$13</f>
        <v>91.208</v>
      </c>
      <c r="P3" s="74">
        <f>Stage_QPlots!$Q$14</f>
        <v>91.252</v>
      </c>
      <c r="Q3" s="74">
        <f>Stage_QPlots!$Q$15</f>
        <v>91.327</v>
      </c>
      <c r="R3" s="74">
        <f>Stage_QPlots!$Q$16</f>
        <v>91.412</v>
      </c>
      <c r="S3" s="74">
        <f>Stage_QPlots!$Q$17</f>
        <v>91.494</v>
      </c>
      <c r="T3" s="74">
        <f>Stage_QPlots!$Q$18</f>
        <v>91.553</v>
      </c>
      <c r="U3" s="74">
        <f>Stage_QPlots!$Q$19</f>
        <v>91.612</v>
      </c>
      <c r="V3" s="74">
        <f>Stage_QPlots!$Q$20</f>
        <v>91.666</v>
      </c>
      <c r="W3" s="74">
        <f>Stage_QPlots!$Q$21</f>
        <v>91.713</v>
      </c>
      <c r="X3" s="74">
        <f>Stage_QPlots!$Q$22</f>
        <v>91.756</v>
      </c>
      <c r="Y3" s="74">
        <f>Stage_QPlots!$Q$23</f>
        <v>91.808</v>
      </c>
      <c r="Z3" s="74">
        <f>Stage_QPlots!$Q$24</f>
        <v>91.867</v>
      </c>
      <c r="AA3" s="74">
        <f>Stage_QPlots!$Q$25</f>
        <v>91.92</v>
      </c>
      <c r="AB3" s="74">
        <f>Stage_QPlots!$Q$26</f>
        <v>91.99</v>
      </c>
      <c r="AC3" s="74">
        <f>Stage_QPlots!$Q$27</f>
        <v>92.056</v>
      </c>
      <c r="AD3" s="74">
        <f>Stage_QPlots!$Q$28</f>
        <v>92.089</v>
      </c>
      <c r="AE3" s="74">
        <f>Stage_QPlots!$Q$29</f>
        <v>92.145</v>
      </c>
      <c r="AF3" s="74">
        <f>Stage_QPlots!$Q$30</f>
        <v>92.221</v>
      </c>
      <c r="AG3" s="74">
        <f>Stage_QPlots!$Q$31</f>
        <v>92.289</v>
      </c>
      <c r="AH3" s="74">
        <f>Stage_QPlots!$Q$32</f>
        <v>92.455</v>
      </c>
      <c r="AI3">
        <v>92.79</v>
      </c>
      <c r="AJ3">
        <v>92.92</v>
      </c>
      <c r="AK3">
        <v>93.1</v>
      </c>
      <c r="AL3">
        <v>93.23</v>
      </c>
      <c r="AM3">
        <v>93.43</v>
      </c>
      <c r="AN3">
        <f>Summary_Tables!B28</f>
        <v>86.56</v>
      </c>
    </row>
    <row r="4" spans="1:39" ht="12.75">
      <c r="A4" s="1"/>
      <c r="C4" s="157" t="s">
        <v>36</v>
      </c>
      <c r="D4" s="66" t="s">
        <v>37</v>
      </c>
      <c r="E4" s="6">
        <v>1.6</v>
      </c>
      <c r="F4" s="6">
        <v>2</v>
      </c>
      <c r="G4" s="6">
        <v>2.5</v>
      </c>
      <c r="H4" s="6">
        <v>3.3</v>
      </c>
      <c r="I4" s="6">
        <v>3.5</v>
      </c>
      <c r="J4" s="6">
        <v>3.93</v>
      </c>
      <c r="K4" s="6">
        <v>4.5</v>
      </c>
      <c r="L4" s="6">
        <v>5</v>
      </c>
      <c r="M4" s="6">
        <v>6</v>
      </c>
      <c r="N4" s="6">
        <v>7</v>
      </c>
      <c r="O4" s="6">
        <v>8</v>
      </c>
      <c r="P4" s="6">
        <v>9</v>
      </c>
      <c r="Q4" s="6">
        <v>10.7</v>
      </c>
      <c r="R4" s="6">
        <v>13</v>
      </c>
      <c r="S4" s="6">
        <v>15.6</v>
      </c>
      <c r="T4" s="6">
        <v>18</v>
      </c>
      <c r="U4" s="6">
        <v>21</v>
      </c>
      <c r="V4" s="6">
        <v>24</v>
      </c>
      <c r="W4" s="6">
        <v>27</v>
      </c>
      <c r="X4" s="6">
        <v>30</v>
      </c>
      <c r="Y4" s="6">
        <v>33</v>
      </c>
      <c r="Z4" s="6">
        <v>36.5</v>
      </c>
      <c r="AA4" s="6">
        <v>40</v>
      </c>
      <c r="AB4" s="6">
        <v>45</v>
      </c>
      <c r="AC4" s="6">
        <v>50.7</v>
      </c>
      <c r="AD4" s="6">
        <v>53.7</v>
      </c>
      <c r="AE4" s="6">
        <v>60</v>
      </c>
      <c r="AF4" s="6">
        <v>70</v>
      </c>
      <c r="AG4" s="6">
        <v>80</v>
      </c>
      <c r="AH4" s="6">
        <v>110</v>
      </c>
      <c r="AI4" s="6">
        <v>200</v>
      </c>
      <c r="AJ4" s="6">
        <v>253</v>
      </c>
      <c r="AK4" s="6">
        <v>300</v>
      </c>
      <c r="AL4" s="6">
        <v>350</v>
      </c>
      <c r="AM4" s="6">
        <v>408</v>
      </c>
    </row>
    <row r="5" spans="1:39" ht="12.75" customHeight="1">
      <c r="A5" s="1"/>
      <c r="C5" s="157"/>
      <c r="D5" s="67" t="s">
        <v>38</v>
      </c>
      <c r="E5">
        <v>11</v>
      </c>
      <c r="F5">
        <v>11</v>
      </c>
      <c r="G5">
        <v>12</v>
      </c>
      <c r="H5">
        <v>13</v>
      </c>
      <c r="I5">
        <v>14</v>
      </c>
      <c r="J5">
        <v>14</v>
      </c>
      <c r="K5">
        <v>14</v>
      </c>
      <c r="L5">
        <v>15</v>
      </c>
      <c r="M5">
        <v>15</v>
      </c>
      <c r="N5">
        <v>15</v>
      </c>
      <c r="O5">
        <v>16</v>
      </c>
      <c r="P5">
        <v>16</v>
      </c>
      <c r="Q5">
        <v>16</v>
      </c>
      <c r="R5">
        <v>18</v>
      </c>
      <c r="S5">
        <v>18</v>
      </c>
      <c r="T5">
        <v>18</v>
      </c>
      <c r="U5">
        <v>18</v>
      </c>
      <c r="V5">
        <v>18</v>
      </c>
      <c r="W5">
        <v>18</v>
      </c>
      <c r="X5">
        <v>18</v>
      </c>
      <c r="Y5">
        <v>18</v>
      </c>
      <c r="Z5">
        <v>18</v>
      </c>
      <c r="AA5">
        <v>18</v>
      </c>
      <c r="AB5">
        <v>19</v>
      </c>
      <c r="AC5">
        <v>20</v>
      </c>
      <c r="AD5">
        <v>20</v>
      </c>
      <c r="AE5">
        <v>20</v>
      </c>
      <c r="AF5">
        <v>20</v>
      </c>
      <c r="AG5">
        <v>20</v>
      </c>
      <c r="AH5">
        <v>20</v>
      </c>
      <c r="AI5">
        <v>19</v>
      </c>
      <c r="AJ5">
        <v>19</v>
      </c>
      <c r="AK5">
        <v>21</v>
      </c>
      <c r="AL5">
        <v>22</v>
      </c>
      <c r="AM5">
        <v>25</v>
      </c>
    </row>
    <row r="6" spans="1:41" ht="12.75">
      <c r="A6" s="1"/>
      <c r="C6" s="157"/>
      <c r="D6" s="67" t="s">
        <v>39</v>
      </c>
      <c r="E6">
        <v>20.44</v>
      </c>
      <c r="F6">
        <v>21.15</v>
      </c>
      <c r="G6">
        <v>23.19</v>
      </c>
      <c r="H6">
        <v>26.12</v>
      </c>
      <c r="I6">
        <v>26.79</v>
      </c>
      <c r="J6">
        <v>27.98</v>
      </c>
      <c r="K6">
        <v>29.42</v>
      </c>
      <c r="L6">
        <v>30.3</v>
      </c>
      <c r="M6">
        <v>31.85</v>
      </c>
      <c r="N6">
        <v>33.21</v>
      </c>
      <c r="O6">
        <v>34.46</v>
      </c>
      <c r="P6">
        <v>35.61</v>
      </c>
      <c r="Q6">
        <v>37.35</v>
      </c>
      <c r="R6">
        <v>39.19</v>
      </c>
      <c r="S6">
        <v>39.95</v>
      </c>
      <c r="T6">
        <v>40.57</v>
      </c>
      <c r="U6">
        <v>41.27</v>
      </c>
      <c r="V6">
        <v>41.91</v>
      </c>
      <c r="W6">
        <v>42.49</v>
      </c>
      <c r="X6">
        <v>43.04</v>
      </c>
      <c r="Y6">
        <v>43.54</v>
      </c>
      <c r="Z6">
        <v>44.09</v>
      </c>
      <c r="AA6">
        <v>44.6</v>
      </c>
      <c r="AB6">
        <v>45.25</v>
      </c>
      <c r="AC6">
        <v>45.86</v>
      </c>
      <c r="AD6">
        <v>46.14</v>
      </c>
      <c r="AE6">
        <v>46.7</v>
      </c>
      <c r="AF6">
        <v>47.51</v>
      </c>
      <c r="AG6">
        <v>48.26</v>
      </c>
      <c r="AH6">
        <v>50.17</v>
      </c>
      <c r="AI6">
        <v>35.55</v>
      </c>
      <c r="AJ6">
        <v>36.86</v>
      </c>
      <c r="AK6">
        <v>41.35</v>
      </c>
      <c r="AL6">
        <v>44.75</v>
      </c>
      <c r="AM6">
        <v>53.45</v>
      </c>
      <c r="AO6" t="s">
        <v>90</v>
      </c>
    </row>
    <row r="7" spans="1:42" ht="12.75">
      <c r="A7" s="1"/>
      <c r="C7" s="157"/>
      <c r="D7" s="67" t="s">
        <v>40</v>
      </c>
      <c r="E7">
        <v>13.65</v>
      </c>
      <c r="F7">
        <v>15.04</v>
      </c>
      <c r="G7">
        <v>16.97</v>
      </c>
      <c r="H7">
        <v>19.76</v>
      </c>
      <c r="I7">
        <v>20.44</v>
      </c>
      <c r="J7">
        <v>21.71</v>
      </c>
      <c r="K7">
        <v>23.31</v>
      </c>
      <c r="L7">
        <v>24.52</v>
      </c>
      <c r="M7">
        <v>26.78</v>
      </c>
      <c r="N7">
        <v>28.87</v>
      </c>
      <c r="O7">
        <v>30.81</v>
      </c>
      <c r="P7">
        <v>32.62</v>
      </c>
      <c r="Q7">
        <v>35.47</v>
      </c>
      <c r="R7">
        <v>38.88</v>
      </c>
      <c r="S7">
        <v>41.96</v>
      </c>
      <c r="T7">
        <v>44.57</v>
      </c>
      <c r="U7">
        <v>47.54</v>
      </c>
      <c r="V7">
        <v>50.28</v>
      </c>
      <c r="W7">
        <v>52.83</v>
      </c>
      <c r="X7">
        <v>55.27</v>
      </c>
      <c r="Y7">
        <v>57.54</v>
      </c>
      <c r="Z7">
        <v>60.05</v>
      </c>
      <c r="AA7">
        <v>62.42</v>
      </c>
      <c r="AB7">
        <v>65.64</v>
      </c>
      <c r="AC7">
        <v>69.02</v>
      </c>
      <c r="AD7">
        <v>70.71</v>
      </c>
      <c r="AE7">
        <v>73.99</v>
      </c>
      <c r="AF7">
        <v>78.93</v>
      </c>
      <c r="AG7">
        <v>83.52</v>
      </c>
      <c r="AH7">
        <v>95.57</v>
      </c>
      <c r="AI7">
        <v>59.72</v>
      </c>
      <c r="AJ7">
        <v>63.57</v>
      </c>
      <c r="AK7">
        <v>68.94</v>
      </c>
      <c r="AL7">
        <v>73.45</v>
      </c>
      <c r="AM7">
        <v>81.4</v>
      </c>
      <c r="AO7" s="67" t="s">
        <v>91</v>
      </c>
      <c r="AP7">
        <v>8.67E-05</v>
      </c>
    </row>
    <row r="8" spans="1:42" ht="12.75">
      <c r="A8" s="1"/>
      <c r="C8" s="157"/>
      <c r="D8" s="29" t="s">
        <v>41</v>
      </c>
      <c r="E8">
        <v>17.12</v>
      </c>
      <c r="F8">
        <v>17.71</v>
      </c>
      <c r="G8">
        <v>19.59</v>
      </c>
      <c r="H8">
        <v>22.32</v>
      </c>
      <c r="I8">
        <v>22.94</v>
      </c>
      <c r="J8">
        <v>24.04</v>
      </c>
      <c r="K8">
        <v>25.36</v>
      </c>
      <c r="L8">
        <v>26.17</v>
      </c>
      <c r="M8">
        <v>27.62</v>
      </c>
      <c r="N8">
        <v>28.88</v>
      </c>
      <c r="O8">
        <v>30.07</v>
      </c>
      <c r="P8">
        <v>31.19</v>
      </c>
      <c r="Q8">
        <v>32.88</v>
      </c>
      <c r="R8">
        <v>34.67</v>
      </c>
      <c r="S8">
        <v>35.4</v>
      </c>
      <c r="T8">
        <v>36</v>
      </c>
      <c r="U8">
        <v>36.67</v>
      </c>
      <c r="V8">
        <v>37.28</v>
      </c>
      <c r="W8">
        <v>37.84</v>
      </c>
      <c r="X8">
        <v>38.37</v>
      </c>
      <c r="Y8">
        <v>38.85</v>
      </c>
      <c r="Z8">
        <v>39.38</v>
      </c>
      <c r="AA8">
        <v>39.87</v>
      </c>
      <c r="AB8">
        <v>40.49</v>
      </c>
      <c r="AC8">
        <v>41.06</v>
      </c>
      <c r="AD8">
        <v>41.33</v>
      </c>
      <c r="AE8">
        <v>41.84</v>
      </c>
      <c r="AF8">
        <v>42.59</v>
      </c>
      <c r="AG8">
        <v>43.28</v>
      </c>
      <c r="AH8">
        <v>45.04</v>
      </c>
      <c r="AI8">
        <v>27.83</v>
      </c>
      <c r="AJ8">
        <v>28.78</v>
      </c>
      <c r="AK8">
        <v>32.88</v>
      </c>
      <c r="AL8">
        <v>36.08</v>
      </c>
      <c r="AM8">
        <v>44.46</v>
      </c>
      <c r="AO8" s="67" t="s">
        <v>92</v>
      </c>
      <c r="AP8" s="114">
        <v>0.002291498</v>
      </c>
    </row>
    <row r="9" spans="1:39" ht="12.75">
      <c r="A9" s="1"/>
      <c r="C9" s="157"/>
      <c r="D9" s="29" t="s">
        <v>42</v>
      </c>
      <c r="E9">
        <v>0.67</v>
      </c>
      <c r="F9">
        <v>0.71</v>
      </c>
      <c r="G9">
        <v>0.73</v>
      </c>
      <c r="H9">
        <v>0.76</v>
      </c>
      <c r="I9">
        <v>0.76</v>
      </c>
      <c r="J9">
        <v>0.78</v>
      </c>
      <c r="K9">
        <v>0.79</v>
      </c>
      <c r="L9">
        <v>0.81</v>
      </c>
      <c r="M9">
        <v>0.84</v>
      </c>
      <c r="N9">
        <v>0.87</v>
      </c>
      <c r="O9">
        <v>0.89</v>
      </c>
      <c r="P9">
        <v>0.92</v>
      </c>
      <c r="Q9">
        <v>0.95</v>
      </c>
      <c r="R9">
        <v>0.99</v>
      </c>
      <c r="S9">
        <v>1.05</v>
      </c>
      <c r="T9">
        <v>1.1</v>
      </c>
      <c r="U9">
        <v>1.15</v>
      </c>
      <c r="V9">
        <v>1.2</v>
      </c>
      <c r="W9">
        <v>1.24</v>
      </c>
      <c r="X9">
        <v>1.28</v>
      </c>
      <c r="Y9">
        <v>1.32</v>
      </c>
      <c r="Z9">
        <v>1.36</v>
      </c>
      <c r="AA9">
        <v>1.4</v>
      </c>
      <c r="AB9">
        <v>1.45</v>
      </c>
      <c r="AC9">
        <v>1.51</v>
      </c>
      <c r="AD9">
        <v>1.53</v>
      </c>
      <c r="AE9">
        <v>1.58</v>
      </c>
      <c r="AF9">
        <v>1.66</v>
      </c>
      <c r="AG9">
        <v>1.73</v>
      </c>
      <c r="AH9">
        <v>1.91</v>
      </c>
      <c r="AI9">
        <v>1.68</v>
      </c>
      <c r="AJ9">
        <v>1.72</v>
      </c>
      <c r="AK9">
        <v>1.67</v>
      </c>
      <c r="AL9">
        <v>1.64</v>
      </c>
      <c r="AM9">
        <v>1.52</v>
      </c>
    </row>
    <row r="10" spans="1:39" ht="12.75">
      <c r="A10" s="1"/>
      <c r="C10" s="157"/>
      <c r="D10" s="29" t="s">
        <v>43</v>
      </c>
      <c r="E10">
        <v>0.8</v>
      </c>
      <c r="F10">
        <v>0.85</v>
      </c>
      <c r="G10">
        <v>0.87</v>
      </c>
      <c r="H10">
        <v>0.89</v>
      </c>
      <c r="I10">
        <v>0.89</v>
      </c>
      <c r="J10">
        <v>0.9</v>
      </c>
      <c r="K10">
        <v>0.92</v>
      </c>
      <c r="L10">
        <v>0.94</v>
      </c>
      <c r="M10">
        <v>0.97</v>
      </c>
      <c r="N10">
        <v>1</v>
      </c>
      <c r="O10">
        <v>1.02</v>
      </c>
      <c r="P10">
        <v>1.05</v>
      </c>
      <c r="Q10">
        <v>1.08</v>
      </c>
      <c r="R10">
        <v>1.12</v>
      </c>
      <c r="S10">
        <v>1.19</v>
      </c>
      <c r="T10">
        <v>1.24</v>
      </c>
      <c r="U10">
        <v>1.3</v>
      </c>
      <c r="V10">
        <v>1.35</v>
      </c>
      <c r="W10">
        <v>1.4</v>
      </c>
      <c r="X10">
        <v>1.44</v>
      </c>
      <c r="Y10">
        <v>1.48</v>
      </c>
      <c r="Z10">
        <v>1.52</v>
      </c>
      <c r="AA10">
        <v>1.57</v>
      </c>
      <c r="AB10">
        <v>1.62</v>
      </c>
      <c r="AC10">
        <v>1.68</v>
      </c>
      <c r="AD10">
        <v>1.71</v>
      </c>
      <c r="AE10">
        <v>1.77</v>
      </c>
      <c r="AF10">
        <v>1.85</v>
      </c>
      <c r="AG10">
        <v>1.93</v>
      </c>
      <c r="AH10">
        <v>2.12</v>
      </c>
      <c r="AI10">
        <v>2.15</v>
      </c>
      <c r="AJ10">
        <v>2.21</v>
      </c>
      <c r="AK10">
        <v>2.1</v>
      </c>
      <c r="AL10">
        <v>2.04</v>
      </c>
      <c r="AM10">
        <v>1.83</v>
      </c>
    </row>
    <row r="11" spans="1:40" ht="12.75">
      <c r="A11" s="1"/>
      <c r="C11" s="69"/>
      <c r="D11" s="29" t="s">
        <v>89</v>
      </c>
      <c r="E11" s="28">
        <f>$AP$7*E4+$AP$8</f>
        <v>0.002430218</v>
      </c>
      <c r="F11" s="28">
        <f aca="true" t="shared" si="0" ref="F11:AM11">$AP$7*F4+$AP$8</f>
        <v>0.002464898</v>
      </c>
      <c r="G11" s="28">
        <f t="shared" si="0"/>
        <v>0.002508248</v>
      </c>
      <c r="H11" s="28">
        <f t="shared" si="0"/>
        <v>0.002577608</v>
      </c>
      <c r="I11" s="28">
        <f t="shared" si="0"/>
        <v>0.0025949479999999997</v>
      </c>
      <c r="J11" s="28">
        <f t="shared" si="0"/>
        <v>0.002632229</v>
      </c>
      <c r="K11" s="28">
        <f t="shared" si="0"/>
        <v>0.002681648</v>
      </c>
      <c r="L11" s="28">
        <f t="shared" si="0"/>
        <v>0.0027249979999999997</v>
      </c>
      <c r="M11" s="28">
        <f t="shared" si="0"/>
        <v>0.002811698</v>
      </c>
      <c r="N11" s="28">
        <f t="shared" si="0"/>
        <v>0.002898398</v>
      </c>
      <c r="O11" s="28">
        <f t="shared" si="0"/>
        <v>0.002985098</v>
      </c>
      <c r="P11" s="28">
        <f t="shared" si="0"/>
        <v>0.0030717979999999997</v>
      </c>
      <c r="Q11" s="28">
        <f t="shared" si="0"/>
        <v>0.003219188</v>
      </c>
      <c r="R11" s="28">
        <f t="shared" si="0"/>
        <v>0.003418598</v>
      </c>
      <c r="S11" s="28">
        <f t="shared" si="0"/>
        <v>0.0036440179999999997</v>
      </c>
      <c r="T11" s="28">
        <f t="shared" si="0"/>
        <v>0.003852098</v>
      </c>
      <c r="U11" s="28">
        <f t="shared" si="0"/>
        <v>0.004112198</v>
      </c>
      <c r="V11" s="28">
        <f t="shared" si="0"/>
        <v>0.004372298</v>
      </c>
      <c r="W11" s="28">
        <f t="shared" si="0"/>
        <v>0.004632398</v>
      </c>
      <c r="X11" s="28">
        <f t="shared" si="0"/>
        <v>0.004892498</v>
      </c>
      <c r="Y11" s="28">
        <f t="shared" si="0"/>
        <v>0.0051525979999999996</v>
      </c>
      <c r="Z11" s="28">
        <f t="shared" si="0"/>
        <v>0.005456048</v>
      </c>
      <c r="AA11" s="28">
        <f t="shared" si="0"/>
        <v>0.005759498</v>
      </c>
      <c r="AB11" s="28">
        <f t="shared" si="0"/>
        <v>0.006192998</v>
      </c>
      <c r="AC11" s="28">
        <f t="shared" si="0"/>
        <v>0.006687188</v>
      </c>
      <c r="AD11" s="28">
        <f t="shared" si="0"/>
        <v>0.006947288000000001</v>
      </c>
      <c r="AE11" s="28">
        <f t="shared" si="0"/>
        <v>0.0074934979999999995</v>
      </c>
      <c r="AF11" s="28">
        <f t="shared" si="0"/>
        <v>0.008360498000000001</v>
      </c>
      <c r="AG11" s="28">
        <f t="shared" si="0"/>
        <v>0.009227498</v>
      </c>
      <c r="AH11" s="28">
        <f t="shared" si="0"/>
        <v>0.011828498</v>
      </c>
      <c r="AI11" s="28">
        <f>$AP$7*AI4+$AP$8</f>
        <v>0.019631498</v>
      </c>
      <c r="AJ11" s="28">
        <f t="shared" si="0"/>
        <v>0.024226598000000002</v>
      </c>
      <c r="AK11" s="28">
        <f t="shared" si="0"/>
        <v>0.028301498</v>
      </c>
      <c r="AL11" s="28">
        <f t="shared" si="0"/>
        <v>0.03263649800000001</v>
      </c>
      <c r="AM11" s="28">
        <f t="shared" si="0"/>
        <v>0.03766509800000001</v>
      </c>
      <c r="AN11" s="28"/>
    </row>
    <row r="12" spans="1:21" ht="12.75">
      <c r="A12" s="1"/>
      <c r="C12" s="6" t="s">
        <v>98</v>
      </c>
      <c r="D12" s="28"/>
      <c r="E12" s="28"/>
      <c r="F12" s="28"/>
      <c r="G12" s="28"/>
      <c r="H12" s="28"/>
      <c r="I12" s="28"/>
      <c r="J12" s="28"/>
      <c r="K12" s="28"/>
      <c r="L12" s="68"/>
      <c r="M12" s="68"/>
      <c r="N12" s="68"/>
      <c r="O12" s="68"/>
      <c r="P12" s="68"/>
      <c r="Q12" s="68"/>
      <c r="R12" s="68"/>
      <c r="S12" s="68"/>
      <c r="T12" s="68"/>
      <c r="U12" s="68"/>
    </row>
    <row r="13" spans="1:39" ht="12.75">
      <c r="A13" s="1"/>
      <c r="B13" s="70"/>
      <c r="C13" t="s">
        <v>8</v>
      </c>
      <c r="D13" t="s">
        <v>9</v>
      </c>
      <c r="E13" s="28" t="s">
        <v>44</v>
      </c>
      <c r="F13" s="28" t="s">
        <v>45</v>
      </c>
      <c r="G13" s="28" t="s">
        <v>46</v>
      </c>
      <c r="H13" s="28" t="s">
        <v>47</v>
      </c>
      <c r="I13" s="28" t="s">
        <v>48</v>
      </c>
      <c r="J13" s="28" t="s">
        <v>49</v>
      </c>
      <c r="K13" s="28" t="s">
        <v>50</v>
      </c>
      <c r="L13" s="28" t="s">
        <v>51</v>
      </c>
      <c r="M13" s="28" t="s">
        <v>52</v>
      </c>
      <c r="N13" s="28" t="s">
        <v>53</v>
      </c>
      <c r="O13" s="28" t="s">
        <v>54</v>
      </c>
      <c r="P13" s="28" t="s">
        <v>55</v>
      </c>
      <c r="Q13" s="28" t="s">
        <v>56</v>
      </c>
      <c r="R13" s="28" t="s">
        <v>57</v>
      </c>
      <c r="S13" s="28" t="s">
        <v>58</v>
      </c>
      <c r="T13" s="28" t="s">
        <v>59</v>
      </c>
      <c r="U13" s="28" t="s">
        <v>60</v>
      </c>
      <c r="V13" s="28" t="s">
        <v>61</v>
      </c>
      <c r="W13" s="28" t="s">
        <v>62</v>
      </c>
      <c r="X13" s="28" t="s">
        <v>63</v>
      </c>
      <c r="Y13" s="28" t="s">
        <v>64</v>
      </c>
      <c r="Z13" s="28" t="s">
        <v>65</v>
      </c>
      <c r="AA13" s="28" t="s">
        <v>66</v>
      </c>
      <c r="AB13" s="28" t="s">
        <v>67</v>
      </c>
      <c r="AC13" s="28" t="s">
        <v>68</v>
      </c>
      <c r="AD13" s="28" t="s">
        <v>69</v>
      </c>
      <c r="AE13" s="28" t="s">
        <v>70</v>
      </c>
      <c r="AF13" s="28" t="s">
        <v>71</v>
      </c>
      <c r="AG13" s="28" t="s">
        <v>72</v>
      </c>
      <c r="AH13" s="28" t="s">
        <v>73</v>
      </c>
      <c r="AI13" s="28" t="s">
        <v>93</v>
      </c>
      <c r="AJ13" s="28" t="s">
        <v>94</v>
      </c>
      <c r="AK13" s="28" t="s">
        <v>95</v>
      </c>
      <c r="AL13" s="28" t="s">
        <v>96</v>
      </c>
      <c r="AM13" s="28" t="s">
        <v>97</v>
      </c>
    </row>
    <row r="14" spans="1:39" ht="12.75">
      <c r="A14" s="1"/>
      <c r="B14" s="71"/>
      <c r="C14" s="72">
        <v>1</v>
      </c>
      <c r="D14" s="72">
        <v>101.94</v>
      </c>
      <c r="E14" s="28">
        <f aca="true" t="shared" si="1" ref="E14:N23">IF(E$2&lt;$D14,"",E$2-$D14)</f>
      </c>
      <c r="F14" s="28">
        <f t="shared" si="1"/>
      </c>
      <c r="G14" s="28">
        <f t="shared" si="1"/>
      </c>
      <c r="H14" s="28">
        <f t="shared" si="1"/>
      </c>
      <c r="I14" s="28">
        <f t="shared" si="1"/>
      </c>
      <c r="J14" s="28">
        <f t="shared" si="1"/>
      </c>
      <c r="K14" s="28">
        <f t="shared" si="1"/>
      </c>
      <c r="L14" s="28">
        <f t="shared" si="1"/>
      </c>
      <c r="M14" s="28">
        <f t="shared" si="1"/>
      </c>
      <c r="N14" s="28">
        <f t="shared" si="1"/>
      </c>
      <c r="O14" s="28">
        <f aca="true" t="shared" si="2" ref="O14:X23">IF(O$2&lt;$D14,"",O$2-$D14)</f>
      </c>
      <c r="P14" s="28">
        <f t="shared" si="2"/>
      </c>
      <c r="Q14" s="28">
        <f t="shared" si="2"/>
      </c>
      <c r="R14" s="28">
        <f t="shared" si="2"/>
      </c>
      <c r="S14" s="28">
        <f t="shared" si="2"/>
      </c>
      <c r="T14" s="28">
        <f t="shared" si="2"/>
      </c>
      <c r="U14" s="28">
        <f t="shared" si="2"/>
      </c>
      <c r="V14" s="28">
        <f t="shared" si="2"/>
      </c>
      <c r="W14" s="28">
        <f t="shared" si="2"/>
      </c>
      <c r="X14" s="28">
        <f t="shared" si="2"/>
      </c>
      <c r="Y14" s="28">
        <f aca="true" t="shared" si="3" ref="Y14:AM31">IF(Y$2&lt;$D14,"",Y$2-$D14)</f>
      </c>
      <c r="Z14" s="28">
        <f t="shared" si="3"/>
      </c>
      <c r="AA14" s="28">
        <f t="shared" si="3"/>
      </c>
      <c r="AB14" s="28">
        <f t="shared" si="3"/>
      </c>
      <c r="AC14" s="28">
        <f t="shared" si="3"/>
      </c>
      <c r="AD14" s="28">
        <f t="shared" si="3"/>
      </c>
      <c r="AE14" s="28">
        <f t="shared" si="3"/>
      </c>
      <c r="AF14" s="28">
        <f t="shared" si="3"/>
      </c>
      <c r="AG14" s="28">
        <f t="shared" si="3"/>
      </c>
      <c r="AH14" s="28">
        <f t="shared" si="3"/>
      </c>
      <c r="AI14" s="28">
        <f t="shared" si="3"/>
      </c>
      <c r="AJ14" s="28">
        <f t="shared" si="3"/>
      </c>
      <c r="AK14" s="28">
        <f t="shared" si="3"/>
      </c>
      <c r="AL14" s="28">
        <f t="shared" si="3"/>
      </c>
      <c r="AM14" s="28">
        <f t="shared" si="3"/>
      </c>
    </row>
    <row r="15" spans="1:39" ht="12.75">
      <c r="A15" s="1"/>
      <c r="C15" s="72">
        <v>6.38</v>
      </c>
      <c r="D15" s="72">
        <v>100.64</v>
      </c>
      <c r="E15" s="28">
        <f t="shared" si="1"/>
      </c>
      <c r="F15" s="28">
        <f t="shared" si="1"/>
      </c>
      <c r="G15" s="28">
        <f t="shared" si="1"/>
      </c>
      <c r="H15" s="28">
        <f t="shared" si="1"/>
      </c>
      <c r="I15" s="28">
        <f t="shared" si="1"/>
      </c>
      <c r="J15" s="28">
        <f t="shared" si="1"/>
      </c>
      <c r="K15" s="28">
        <f t="shared" si="1"/>
      </c>
      <c r="L15" s="28">
        <f t="shared" si="1"/>
      </c>
      <c r="M15" s="28">
        <f t="shared" si="1"/>
      </c>
      <c r="N15" s="28">
        <f t="shared" si="1"/>
      </c>
      <c r="O15" s="28">
        <f t="shared" si="2"/>
      </c>
      <c r="P15" s="28">
        <f t="shared" si="2"/>
      </c>
      <c r="Q15" s="28">
        <f t="shared" si="2"/>
      </c>
      <c r="R15" s="28">
        <f t="shared" si="2"/>
      </c>
      <c r="S15" s="28">
        <f t="shared" si="2"/>
      </c>
      <c r="T15" s="28">
        <f t="shared" si="2"/>
      </c>
      <c r="U15" s="28">
        <f t="shared" si="2"/>
      </c>
      <c r="V15" s="28">
        <f t="shared" si="2"/>
      </c>
      <c r="W15" s="28">
        <f t="shared" si="2"/>
      </c>
      <c r="X15" s="28">
        <f t="shared" si="2"/>
      </c>
      <c r="Y15" s="28">
        <f t="shared" si="3"/>
      </c>
      <c r="Z15" s="28">
        <f t="shared" si="3"/>
      </c>
      <c r="AA15" s="28">
        <f t="shared" si="3"/>
      </c>
      <c r="AB15" s="28">
        <f t="shared" si="3"/>
      </c>
      <c r="AC15" s="28">
        <f t="shared" si="3"/>
      </c>
      <c r="AD15" s="28">
        <f t="shared" si="3"/>
      </c>
      <c r="AE15" s="28">
        <f t="shared" si="3"/>
      </c>
      <c r="AF15" s="28">
        <f t="shared" si="3"/>
      </c>
      <c r="AG15" s="28">
        <f t="shared" si="3"/>
      </c>
      <c r="AH15" s="28">
        <f t="shared" si="3"/>
      </c>
      <c r="AI15" s="28">
        <f t="shared" si="3"/>
      </c>
      <c r="AJ15" s="28">
        <f t="shared" si="3"/>
      </c>
      <c r="AK15" s="28">
        <f t="shared" si="3"/>
      </c>
      <c r="AL15" s="28">
        <f t="shared" si="3"/>
      </c>
      <c r="AM15" s="28">
        <f t="shared" si="3"/>
      </c>
    </row>
    <row r="16" spans="1:39" ht="12.75">
      <c r="A16" s="1"/>
      <c r="C16" s="68">
        <v>8</v>
      </c>
      <c r="D16" s="72">
        <v>97.99</v>
      </c>
      <c r="E16" s="28">
        <f t="shared" si="1"/>
      </c>
      <c r="F16" s="28">
        <f t="shared" si="1"/>
      </c>
      <c r="G16" s="28">
        <f t="shared" si="1"/>
      </c>
      <c r="H16" s="28">
        <f t="shared" si="1"/>
      </c>
      <c r="I16" s="28">
        <f t="shared" si="1"/>
      </c>
      <c r="J16" s="28">
        <f t="shared" si="1"/>
      </c>
      <c r="K16" s="28">
        <f t="shared" si="1"/>
      </c>
      <c r="L16" s="28">
        <f t="shared" si="1"/>
      </c>
      <c r="M16" s="28">
        <f t="shared" si="1"/>
      </c>
      <c r="N16" s="28">
        <f t="shared" si="1"/>
      </c>
      <c r="O16" s="28">
        <f t="shared" si="2"/>
      </c>
      <c r="P16" s="28">
        <f t="shared" si="2"/>
      </c>
      <c r="Q16" s="28">
        <f t="shared" si="2"/>
      </c>
      <c r="R16" s="28">
        <f t="shared" si="2"/>
      </c>
      <c r="S16" s="28">
        <f t="shared" si="2"/>
      </c>
      <c r="T16" s="28">
        <f t="shared" si="2"/>
      </c>
      <c r="U16" s="28">
        <f t="shared" si="2"/>
      </c>
      <c r="V16" s="28">
        <f t="shared" si="2"/>
      </c>
      <c r="W16" s="28">
        <f t="shared" si="2"/>
      </c>
      <c r="X16" s="28">
        <f t="shared" si="2"/>
      </c>
      <c r="Y16" s="28">
        <f t="shared" si="3"/>
      </c>
      <c r="Z16" s="28">
        <f t="shared" si="3"/>
      </c>
      <c r="AA16" s="28">
        <f t="shared" si="3"/>
      </c>
      <c r="AB16" s="28">
        <f t="shared" si="3"/>
      </c>
      <c r="AC16" s="28">
        <f t="shared" si="3"/>
      </c>
      <c r="AD16" s="28">
        <f t="shared" si="3"/>
      </c>
      <c r="AE16" s="28">
        <f t="shared" si="3"/>
      </c>
      <c r="AF16" s="28">
        <f t="shared" si="3"/>
      </c>
      <c r="AG16" s="28">
        <f t="shared" si="3"/>
      </c>
      <c r="AH16" s="28">
        <f t="shared" si="3"/>
      </c>
      <c r="AI16" s="28">
        <f t="shared" si="3"/>
      </c>
      <c r="AJ16" s="28">
        <f t="shared" si="3"/>
      </c>
      <c r="AK16" s="28">
        <f t="shared" si="3"/>
      </c>
      <c r="AL16" s="28">
        <f t="shared" si="3"/>
      </c>
      <c r="AM16" s="28">
        <f t="shared" si="3"/>
      </c>
    </row>
    <row r="17" spans="1:39" ht="12.75">
      <c r="A17" s="1"/>
      <c r="C17" s="68">
        <v>15</v>
      </c>
      <c r="D17" s="72">
        <v>95.34</v>
      </c>
      <c r="E17" s="28">
        <f t="shared" si="1"/>
      </c>
      <c r="F17" s="28">
        <f t="shared" si="1"/>
      </c>
      <c r="G17" s="28">
        <f t="shared" si="1"/>
      </c>
      <c r="H17" s="28">
        <f t="shared" si="1"/>
      </c>
      <c r="I17" s="28">
        <f t="shared" si="1"/>
      </c>
      <c r="J17" s="28">
        <f t="shared" si="1"/>
      </c>
      <c r="K17" s="28">
        <f t="shared" si="1"/>
      </c>
      <c r="L17" s="28">
        <f t="shared" si="1"/>
      </c>
      <c r="M17" s="28">
        <f t="shared" si="1"/>
      </c>
      <c r="N17" s="28">
        <f t="shared" si="1"/>
      </c>
      <c r="O17" s="28">
        <f t="shared" si="2"/>
      </c>
      <c r="P17" s="28">
        <f t="shared" si="2"/>
      </c>
      <c r="Q17" s="28">
        <f t="shared" si="2"/>
      </c>
      <c r="R17" s="28">
        <f t="shared" si="2"/>
      </c>
      <c r="S17" s="28">
        <f t="shared" si="2"/>
      </c>
      <c r="T17" s="28">
        <f t="shared" si="2"/>
      </c>
      <c r="U17" s="28">
        <f t="shared" si="2"/>
      </c>
      <c r="V17" s="28">
        <f t="shared" si="2"/>
      </c>
      <c r="W17" s="28">
        <f t="shared" si="2"/>
      </c>
      <c r="X17" s="28">
        <f t="shared" si="2"/>
      </c>
      <c r="Y17" s="28">
        <f t="shared" si="3"/>
      </c>
      <c r="Z17" s="28">
        <f t="shared" si="3"/>
      </c>
      <c r="AA17" s="28">
        <f t="shared" si="3"/>
      </c>
      <c r="AB17" s="28">
        <f t="shared" si="3"/>
      </c>
      <c r="AC17" s="28">
        <f t="shared" si="3"/>
      </c>
      <c r="AD17" s="28">
        <f t="shared" si="3"/>
      </c>
      <c r="AE17" s="28">
        <f t="shared" si="3"/>
      </c>
      <c r="AF17" s="28">
        <f t="shared" si="3"/>
      </c>
      <c r="AG17" s="28">
        <f t="shared" si="3"/>
      </c>
      <c r="AH17" s="28">
        <f t="shared" si="3"/>
      </c>
      <c r="AI17" s="28">
        <f t="shared" si="3"/>
      </c>
      <c r="AJ17" s="28">
        <f t="shared" si="3"/>
      </c>
      <c r="AK17" s="28">
        <f t="shared" si="3"/>
      </c>
      <c r="AL17" s="28">
        <f t="shared" si="3"/>
      </c>
      <c r="AM17" s="28">
        <f t="shared" si="3"/>
      </c>
    </row>
    <row r="18" spans="1:39" ht="12.75">
      <c r="A18" s="1"/>
      <c r="C18" s="68">
        <v>16.2</v>
      </c>
      <c r="D18" s="72">
        <v>91.83</v>
      </c>
      <c r="E18" s="28">
        <f t="shared" si="1"/>
      </c>
      <c r="F18" s="28">
        <f t="shared" si="1"/>
      </c>
      <c r="G18" s="28">
        <f t="shared" si="1"/>
      </c>
      <c r="H18" s="28">
        <f t="shared" si="1"/>
      </c>
      <c r="I18" s="28">
        <f t="shared" si="1"/>
      </c>
      <c r="J18" s="28">
        <f t="shared" si="1"/>
      </c>
      <c r="K18" s="28">
        <f t="shared" si="1"/>
      </c>
      <c r="L18" s="28">
        <f t="shared" si="1"/>
      </c>
      <c r="M18" s="28">
        <f t="shared" si="1"/>
      </c>
      <c r="N18" s="28">
        <f t="shared" si="1"/>
      </c>
      <c r="O18" s="28">
        <f t="shared" si="2"/>
      </c>
      <c r="P18" s="28">
        <f t="shared" si="2"/>
      </c>
      <c r="Q18" s="28">
        <f t="shared" si="2"/>
      </c>
      <c r="R18" s="28">
        <f t="shared" si="2"/>
      </c>
      <c r="S18" s="28">
        <f t="shared" si="2"/>
      </c>
      <c r="T18" s="28">
        <f t="shared" si="2"/>
      </c>
      <c r="U18" s="28">
        <f t="shared" si="2"/>
      </c>
      <c r="V18" s="28">
        <f t="shared" si="2"/>
      </c>
      <c r="W18" s="28">
        <f t="shared" si="2"/>
      </c>
      <c r="X18" s="28">
        <f t="shared" si="2"/>
      </c>
      <c r="Y18" s="28">
        <f t="shared" si="3"/>
      </c>
      <c r="Z18" s="28">
        <f t="shared" si="3"/>
        <v>0.03700000000000614</v>
      </c>
      <c r="AA18" s="28">
        <f t="shared" si="3"/>
        <v>0.09000000000000341</v>
      </c>
      <c r="AB18" s="28">
        <f t="shared" si="3"/>
        <v>0.1599999999999966</v>
      </c>
      <c r="AC18" s="28">
        <f t="shared" si="3"/>
        <v>0.2259999999999991</v>
      </c>
      <c r="AD18" s="28">
        <f t="shared" si="3"/>
        <v>0.25900000000000034</v>
      </c>
      <c r="AE18" s="28">
        <f t="shared" si="3"/>
        <v>0.3149999999999977</v>
      </c>
      <c r="AF18" s="28">
        <f t="shared" si="3"/>
        <v>0.39100000000000534</v>
      </c>
      <c r="AG18" s="28">
        <f t="shared" si="3"/>
        <v>0.4590000000000032</v>
      </c>
      <c r="AH18" s="28">
        <f t="shared" si="3"/>
        <v>0.625</v>
      </c>
      <c r="AI18" s="28">
        <f t="shared" si="3"/>
        <v>0.960000000000008</v>
      </c>
      <c r="AJ18" s="28">
        <f t="shared" si="3"/>
        <v>1.0900000000000034</v>
      </c>
      <c r="AK18" s="28">
        <f t="shared" si="3"/>
        <v>1.269999999999996</v>
      </c>
      <c r="AL18" s="28">
        <f t="shared" si="3"/>
        <v>1.4000000000000057</v>
      </c>
      <c r="AM18" s="28">
        <f t="shared" si="3"/>
        <v>1.6000000000000085</v>
      </c>
    </row>
    <row r="19" spans="1:39" ht="12.75">
      <c r="A19" s="1"/>
      <c r="C19" s="68">
        <v>17.5</v>
      </c>
      <c r="D19" s="72">
        <v>93.71</v>
      </c>
      <c r="E19" s="28">
        <f t="shared" si="1"/>
      </c>
      <c r="F19" s="28">
        <f t="shared" si="1"/>
      </c>
      <c r="G19" s="28">
        <f t="shared" si="1"/>
      </c>
      <c r="H19" s="28">
        <f t="shared" si="1"/>
      </c>
      <c r="I19" s="28">
        <f t="shared" si="1"/>
      </c>
      <c r="J19" s="28">
        <f t="shared" si="1"/>
      </c>
      <c r="K19" s="28">
        <f t="shared" si="1"/>
      </c>
      <c r="L19" s="28">
        <f t="shared" si="1"/>
      </c>
      <c r="M19" s="28">
        <f t="shared" si="1"/>
      </c>
      <c r="N19" s="28">
        <f t="shared" si="1"/>
      </c>
      <c r="O19" s="28">
        <f t="shared" si="2"/>
      </c>
      <c r="P19" s="28">
        <f t="shared" si="2"/>
      </c>
      <c r="Q19" s="28">
        <f t="shared" si="2"/>
      </c>
      <c r="R19" s="28">
        <f t="shared" si="2"/>
      </c>
      <c r="S19" s="28">
        <f t="shared" si="2"/>
      </c>
      <c r="T19" s="28">
        <f t="shared" si="2"/>
      </c>
      <c r="U19" s="28">
        <f t="shared" si="2"/>
      </c>
      <c r="V19" s="28">
        <f t="shared" si="2"/>
      </c>
      <c r="W19" s="28">
        <f t="shared" si="2"/>
      </c>
      <c r="X19" s="28">
        <f t="shared" si="2"/>
      </c>
      <c r="Y19" s="28">
        <f t="shared" si="3"/>
      </c>
      <c r="Z19" s="28">
        <f t="shared" si="3"/>
      </c>
      <c r="AA19" s="28">
        <f t="shared" si="3"/>
      </c>
      <c r="AB19" s="28">
        <f t="shared" si="3"/>
      </c>
      <c r="AC19" s="28">
        <f t="shared" si="3"/>
      </c>
      <c r="AD19" s="28">
        <f t="shared" si="3"/>
      </c>
      <c r="AE19" s="28">
        <f t="shared" si="3"/>
      </c>
      <c r="AF19" s="28">
        <f t="shared" si="3"/>
      </c>
      <c r="AG19" s="28">
        <f t="shared" si="3"/>
      </c>
      <c r="AH19" s="28">
        <f t="shared" si="3"/>
      </c>
      <c r="AI19" s="28">
        <f t="shared" si="3"/>
      </c>
      <c r="AJ19" s="28">
        <f t="shared" si="3"/>
      </c>
      <c r="AK19" s="28">
        <f t="shared" si="3"/>
      </c>
      <c r="AL19" s="28">
        <f t="shared" si="3"/>
      </c>
      <c r="AM19" s="28">
        <f t="shared" si="3"/>
      </c>
    </row>
    <row r="20" spans="1:39" ht="12.75">
      <c r="A20" s="1"/>
      <c r="C20" s="68">
        <v>28</v>
      </c>
      <c r="D20" s="72">
        <v>93.03</v>
      </c>
      <c r="E20" s="28">
        <f t="shared" si="1"/>
      </c>
      <c r="F20" s="28">
        <f t="shared" si="1"/>
      </c>
      <c r="G20" s="28">
        <f t="shared" si="1"/>
      </c>
      <c r="H20" s="28">
        <f t="shared" si="1"/>
      </c>
      <c r="I20" s="28">
        <f t="shared" si="1"/>
      </c>
      <c r="J20" s="28">
        <f t="shared" si="1"/>
      </c>
      <c r="K20" s="28">
        <f t="shared" si="1"/>
      </c>
      <c r="L20" s="28">
        <f t="shared" si="1"/>
      </c>
      <c r="M20" s="28">
        <f t="shared" si="1"/>
      </c>
      <c r="N20" s="28">
        <f t="shared" si="1"/>
      </c>
      <c r="O20" s="28">
        <f t="shared" si="2"/>
      </c>
      <c r="P20" s="28">
        <f t="shared" si="2"/>
      </c>
      <c r="Q20" s="28">
        <f t="shared" si="2"/>
      </c>
      <c r="R20" s="28">
        <f t="shared" si="2"/>
      </c>
      <c r="S20" s="28">
        <f t="shared" si="2"/>
      </c>
      <c r="T20" s="28">
        <f t="shared" si="2"/>
      </c>
      <c r="U20" s="28">
        <f t="shared" si="2"/>
      </c>
      <c r="V20" s="28">
        <f t="shared" si="2"/>
      </c>
      <c r="W20" s="28">
        <f t="shared" si="2"/>
      </c>
      <c r="X20" s="28">
        <f t="shared" si="2"/>
      </c>
      <c r="Y20" s="28">
        <f t="shared" si="3"/>
      </c>
      <c r="Z20" s="28">
        <f t="shared" si="3"/>
      </c>
      <c r="AA20" s="28">
        <f t="shared" si="3"/>
      </c>
      <c r="AB20" s="28">
        <f t="shared" si="3"/>
      </c>
      <c r="AC20" s="28">
        <f t="shared" si="3"/>
      </c>
      <c r="AD20" s="28">
        <f t="shared" si="3"/>
      </c>
      <c r="AE20" s="28">
        <f t="shared" si="3"/>
      </c>
      <c r="AF20" s="28">
        <f t="shared" si="3"/>
      </c>
      <c r="AG20" s="28">
        <f t="shared" si="3"/>
      </c>
      <c r="AH20" s="28">
        <f t="shared" si="3"/>
      </c>
      <c r="AI20" s="28">
        <f t="shared" si="3"/>
      </c>
      <c r="AJ20" s="28">
        <f t="shared" si="3"/>
      </c>
      <c r="AK20" s="28">
        <f t="shared" si="3"/>
        <v>0.06999999999999318</v>
      </c>
      <c r="AL20" s="28">
        <f t="shared" si="3"/>
        <v>0.20000000000000284</v>
      </c>
      <c r="AM20" s="28">
        <f t="shared" si="3"/>
        <v>0.4000000000000057</v>
      </c>
    </row>
    <row r="21" spans="1:39" ht="12.75">
      <c r="A21" s="1"/>
      <c r="C21" s="68">
        <v>29.6</v>
      </c>
      <c r="D21" s="72">
        <v>91.76</v>
      </c>
      <c r="E21" s="28">
        <f t="shared" si="1"/>
      </c>
      <c r="F21" s="28">
        <f t="shared" si="1"/>
      </c>
      <c r="G21" s="28">
        <f t="shared" si="1"/>
      </c>
      <c r="H21" s="28">
        <f t="shared" si="1"/>
      </c>
      <c r="I21" s="28">
        <f t="shared" si="1"/>
      </c>
      <c r="J21" s="28">
        <f t="shared" si="1"/>
      </c>
      <c r="K21" s="28">
        <f t="shared" si="1"/>
      </c>
      <c r="L21" s="28">
        <f t="shared" si="1"/>
      </c>
      <c r="M21" s="28">
        <f t="shared" si="1"/>
      </c>
      <c r="N21" s="28">
        <f t="shared" si="1"/>
      </c>
      <c r="O21" s="28">
        <f t="shared" si="2"/>
      </c>
      <c r="P21" s="28">
        <f t="shared" si="2"/>
      </c>
      <c r="Q21" s="28">
        <f t="shared" si="2"/>
      </c>
      <c r="R21" s="28">
        <f t="shared" si="2"/>
      </c>
      <c r="S21" s="28">
        <f t="shared" si="2"/>
      </c>
      <c r="T21" s="28">
        <f t="shared" si="2"/>
      </c>
      <c r="U21" s="28">
        <f t="shared" si="2"/>
      </c>
      <c r="V21" s="28">
        <f t="shared" si="2"/>
      </c>
      <c r="W21" s="28">
        <f t="shared" si="2"/>
      </c>
      <c r="X21" s="28">
        <f t="shared" si="2"/>
      </c>
      <c r="Y21" s="28">
        <f t="shared" si="3"/>
        <v>0.04800000000000182</v>
      </c>
      <c r="Z21" s="28">
        <f t="shared" si="3"/>
        <v>0.10699999999999932</v>
      </c>
      <c r="AA21" s="28">
        <f t="shared" si="3"/>
        <v>0.1599999999999966</v>
      </c>
      <c r="AB21" s="28">
        <f t="shared" si="3"/>
        <v>0.22999999999998977</v>
      </c>
      <c r="AC21" s="28">
        <f t="shared" si="3"/>
        <v>0.29599999999999227</v>
      </c>
      <c r="AD21" s="28">
        <f t="shared" si="3"/>
        <v>0.3289999999999935</v>
      </c>
      <c r="AE21" s="28">
        <f t="shared" si="3"/>
        <v>0.3849999999999909</v>
      </c>
      <c r="AF21" s="28">
        <f t="shared" si="3"/>
        <v>0.4609999999999985</v>
      </c>
      <c r="AG21" s="28">
        <f t="shared" si="3"/>
        <v>0.5289999999999964</v>
      </c>
      <c r="AH21" s="28">
        <f t="shared" si="3"/>
        <v>0.6949999999999932</v>
      </c>
      <c r="AI21" s="28">
        <f t="shared" si="3"/>
        <v>1.0300000000000011</v>
      </c>
      <c r="AJ21" s="28">
        <f t="shared" si="3"/>
        <v>1.1599999999999966</v>
      </c>
      <c r="AK21" s="28">
        <f t="shared" si="3"/>
        <v>1.3399999999999892</v>
      </c>
      <c r="AL21" s="28">
        <f t="shared" si="3"/>
        <v>1.4699999999999989</v>
      </c>
      <c r="AM21" s="28">
        <f t="shared" si="3"/>
        <v>1.6700000000000017</v>
      </c>
    </row>
    <row r="22" spans="1:39" ht="12.75">
      <c r="A22" s="1"/>
      <c r="C22" s="68">
        <v>31.3</v>
      </c>
      <c r="D22" s="72">
        <v>92.03</v>
      </c>
      <c r="E22" s="28">
        <f t="shared" si="1"/>
      </c>
      <c r="F22" s="28">
        <f t="shared" si="1"/>
      </c>
      <c r="G22" s="28">
        <f t="shared" si="1"/>
      </c>
      <c r="H22" s="28">
        <f t="shared" si="1"/>
      </c>
      <c r="I22" s="28">
        <f t="shared" si="1"/>
      </c>
      <c r="J22" s="28">
        <f t="shared" si="1"/>
      </c>
      <c r="K22" s="28">
        <f t="shared" si="1"/>
      </c>
      <c r="L22" s="28">
        <f t="shared" si="1"/>
      </c>
      <c r="M22" s="28">
        <f t="shared" si="1"/>
      </c>
      <c r="N22" s="28">
        <f t="shared" si="1"/>
      </c>
      <c r="O22" s="28">
        <f t="shared" si="2"/>
      </c>
      <c r="P22" s="28">
        <f t="shared" si="2"/>
      </c>
      <c r="Q22" s="28">
        <f t="shared" si="2"/>
      </c>
      <c r="R22" s="28">
        <f t="shared" si="2"/>
      </c>
      <c r="S22" s="28">
        <f t="shared" si="2"/>
      </c>
      <c r="T22" s="28">
        <f t="shared" si="2"/>
      </c>
      <c r="U22" s="28">
        <f t="shared" si="2"/>
      </c>
      <c r="V22" s="28">
        <f t="shared" si="2"/>
      </c>
      <c r="W22" s="28">
        <f t="shared" si="2"/>
      </c>
      <c r="X22" s="28">
        <f t="shared" si="2"/>
      </c>
      <c r="Y22" s="28">
        <f t="shared" si="3"/>
      </c>
      <c r="Z22" s="28">
        <f t="shared" si="3"/>
      </c>
      <c r="AA22" s="28">
        <f t="shared" si="3"/>
      </c>
      <c r="AB22" s="28">
        <f t="shared" si="3"/>
      </c>
      <c r="AC22" s="28">
        <f t="shared" si="3"/>
        <v>0.02599999999999625</v>
      </c>
      <c r="AD22" s="28">
        <f t="shared" si="3"/>
        <v>0.0589999999999975</v>
      </c>
      <c r="AE22" s="28">
        <f t="shared" si="3"/>
        <v>0.11499999999999488</v>
      </c>
      <c r="AF22" s="28">
        <f t="shared" si="3"/>
        <v>0.1910000000000025</v>
      </c>
      <c r="AG22" s="28">
        <f t="shared" si="3"/>
        <v>0.25900000000000034</v>
      </c>
      <c r="AH22" s="28">
        <f t="shared" si="3"/>
        <v>0.42499999999999716</v>
      </c>
      <c r="AI22" s="28">
        <f t="shared" si="3"/>
        <v>0.7600000000000051</v>
      </c>
      <c r="AJ22" s="28">
        <f t="shared" si="3"/>
        <v>0.8900000000000006</v>
      </c>
      <c r="AK22" s="28">
        <f t="shared" si="3"/>
        <v>1.0699999999999932</v>
      </c>
      <c r="AL22" s="28">
        <f t="shared" si="3"/>
        <v>1.2000000000000028</v>
      </c>
      <c r="AM22" s="28">
        <f t="shared" si="3"/>
        <v>1.4000000000000057</v>
      </c>
    </row>
    <row r="23" spans="1:39" ht="12.75">
      <c r="A23" s="1"/>
      <c r="C23" s="68">
        <v>32.5</v>
      </c>
      <c r="D23" s="72">
        <v>93.14</v>
      </c>
      <c r="E23" s="28">
        <f t="shared" si="1"/>
      </c>
      <c r="F23" s="28">
        <f t="shared" si="1"/>
      </c>
      <c r="G23" s="28">
        <f t="shared" si="1"/>
      </c>
      <c r="H23" s="28">
        <f t="shared" si="1"/>
      </c>
      <c r="I23" s="28">
        <f t="shared" si="1"/>
      </c>
      <c r="J23" s="28">
        <f t="shared" si="1"/>
      </c>
      <c r="K23" s="28">
        <f t="shared" si="1"/>
      </c>
      <c r="L23" s="28">
        <f t="shared" si="1"/>
      </c>
      <c r="M23" s="28">
        <f t="shared" si="1"/>
      </c>
      <c r="N23" s="28">
        <f t="shared" si="1"/>
      </c>
      <c r="O23" s="28">
        <f t="shared" si="2"/>
      </c>
      <c r="P23" s="28">
        <f t="shared" si="2"/>
      </c>
      <c r="Q23" s="28">
        <f t="shared" si="2"/>
      </c>
      <c r="R23" s="28">
        <f t="shared" si="2"/>
      </c>
      <c r="S23" s="28">
        <f t="shared" si="2"/>
      </c>
      <c r="T23" s="28">
        <f t="shared" si="2"/>
      </c>
      <c r="U23" s="28">
        <f t="shared" si="2"/>
      </c>
      <c r="V23" s="28">
        <f t="shared" si="2"/>
      </c>
      <c r="W23" s="28">
        <f t="shared" si="2"/>
      </c>
      <c r="X23" s="28">
        <f t="shared" si="2"/>
      </c>
      <c r="Y23" s="28">
        <f t="shared" si="3"/>
      </c>
      <c r="Z23" s="28">
        <f t="shared" si="3"/>
      </c>
      <c r="AA23" s="28">
        <f t="shared" si="3"/>
      </c>
      <c r="AB23" s="28">
        <f t="shared" si="3"/>
      </c>
      <c r="AC23" s="28">
        <f t="shared" si="3"/>
      </c>
      <c r="AD23" s="28">
        <f t="shared" si="3"/>
      </c>
      <c r="AE23" s="28">
        <f t="shared" si="3"/>
      </c>
      <c r="AF23" s="28">
        <f t="shared" si="3"/>
      </c>
      <c r="AG23" s="28">
        <f t="shared" si="3"/>
      </c>
      <c r="AH23" s="28">
        <f t="shared" si="3"/>
      </c>
      <c r="AI23" s="28">
        <f t="shared" si="3"/>
      </c>
      <c r="AJ23" s="28">
        <f t="shared" si="3"/>
      </c>
      <c r="AK23" s="28">
        <f t="shared" si="3"/>
      </c>
      <c r="AL23" s="28">
        <f t="shared" si="3"/>
        <v>0.09000000000000341</v>
      </c>
      <c r="AM23" s="28">
        <f t="shared" si="3"/>
        <v>0.29000000000000625</v>
      </c>
    </row>
    <row r="24" spans="1:39" ht="12.75">
      <c r="A24" s="1"/>
      <c r="C24" s="68">
        <v>35.1</v>
      </c>
      <c r="D24" s="72">
        <v>92.99</v>
      </c>
      <c r="E24" s="28">
        <f aca="true" t="shared" si="4" ref="E24:N39">IF(E$2&lt;$D24,"",E$2-$D24)</f>
      </c>
      <c r="F24" s="28">
        <f t="shared" si="4"/>
      </c>
      <c r="G24" s="28">
        <f t="shared" si="4"/>
      </c>
      <c r="H24" s="28">
        <f t="shared" si="4"/>
      </c>
      <c r="I24" s="28">
        <f t="shared" si="4"/>
      </c>
      <c r="J24" s="28">
        <f t="shared" si="4"/>
      </c>
      <c r="K24" s="28">
        <f t="shared" si="4"/>
      </c>
      <c r="L24" s="28">
        <f t="shared" si="4"/>
      </c>
      <c r="M24" s="28">
        <f t="shared" si="4"/>
      </c>
      <c r="N24" s="28">
        <f t="shared" si="4"/>
      </c>
      <c r="O24" s="28">
        <f aca="true" t="shared" si="5" ref="O24:X39">IF(O$2&lt;$D24,"",O$2-$D24)</f>
      </c>
      <c r="P24" s="28">
        <f t="shared" si="5"/>
      </c>
      <c r="Q24" s="28">
        <f t="shared" si="5"/>
      </c>
      <c r="R24" s="28">
        <f t="shared" si="5"/>
      </c>
      <c r="S24" s="28">
        <f t="shared" si="5"/>
      </c>
      <c r="T24" s="28">
        <f t="shared" si="5"/>
      </c>
      <c r="U24" s="28">
        <f t="shared" si="5"/>
      </c>
      <c r="V24" s="28">
        <f t="shared" si="5"/>
      </c>
      <c r="W24" s="28">
        <f t="shared" si="5"/>
      </c>
      <c r="X24" s="28">
        <f t="shared" si="5"/>
      </c>
      <c r="Y24" s="28">
        <f aca="true" t="shared" si="6" ref="Y24:AM39">IF(Y$2&lt;$D24,"",Y$2-$D24)</f>
      </c>
      <c r="Z24" s="28">
        <f t="shared" si="6"/>
      </c>
      <c r="AA24" s="28">
        <f t="shared" si="6"/>
      </c>
      <c r="AB24" s="28">
        <f t="shared" si="6"/>
      </c>
      <c r="AC24" s="28">
        <f t="shared" si="6"/>
      </c>
      <c r="AD24" s="28">
        <f t="shared" si="6"/>
      </c>
      <c r="AE24" s="28">
        <f t="shared" si="6"/>
      </c>
      <c r="AF24" s="28">
        <f t="shared" si="6"/>
      </c>
      <c r="AG24" s="28">
        <f t="shared" si="6"/>
      </c>
      <c r="AH24" s="28">
        <f t="shared" si="3"/>
      </c>
      <c r="AI24" s="28">
        <f t="shared" si="3"/>
      </c>
      <c r="AJ24" s="28">
        <f t="shared" si="3"/>
      </c>
      <c r="AK24" s="28">
        <f t="shared" si="3"/>
        <v>0.10999999999999943</v>
      </c>
      <c r="AL24" s="28">
        <f t="shared" si="3"/>
        <v>0.2400000000000091</v>
      </c>
      <c r="AM24" s="28">
        <f t="shared" si="3"/>
        <v>0.44000000000001194</v>
      </c>
    </row>
    <row r="25" spans="1:39" ht="12.75">
      <c r="A25" s="1"/>
      <c r="C25" s="68">
        <v>37</v>
      </c>
      <c r="D25" s="72">
        <v>90.91</v>
      </c>
      <c r="E25" s="28">
        <f t="shared" si="4"/>
      </c>
      <c r="F25" s="28">
        <f t="shared" si="4"/>
      </c>
      <c r="G25" s="28">
        <f t="shared" si="4"/>
      </c>
      <c r="H25" s="28">
        <f t="shared" si="4"/>
        <v>0.010000000000005116</v>
      </c>
      <c r="I25" s="28">
        <f t="shared" si="4"/>
        <v>0.028000000000005798</v>
      </c>
      <c r="J25" s="28">
        <f t="shared" si="4"/>
        <v>0.06300000000000239</v>
      </c>
      <c r="K25" s="28">
        <f t="shared" si="4"/>
        <v>0.10500000000000398</v>
      </c>
      <c r="L25" s="28">
        <f t="shared" si="4"/>
        <v>0.13900000000001</v>
      </c>
      <c r="M25" s="28">
        <f t="shared" si="4"/>
        <v>0.1980000000000075</v>
      </c>
      <c r="N25" s="28">
        <f t="shared" si="4"/>
        <v>0.2510000000000048</v>
      </c>
      <c r="O25" s="28">
        <f t="shared" si="5"/>
        <v>0.2980000000000018</v>
      </c>
      <c r="P25" s="28">
        <f t="shared" si="5"/>
        <v>0.34199999999999875</v>
      </c>
      <c r="Q25" s="28">
        <f t="shared" si="5"/>
        <v>0.4170000000000016</v>
      </c>
      <c r="R25" s="28">
        <f t="shared" si="5"/>
        <v>0.5020000000000095</v>
      </c>
      <c r="S25" s="28">
        <f t="shared" si="5"/>
        <v>0.5840000000000032</v>
      </c>
      <c r="T25" s="28">
        <f t="shared" si="5"/>
        <v>0.6430000000000007</v>
      </c>
      <c r="U25" s="28">
        <f t="shared" si="5"/>
        <v>0.7019999999999982</v>
      </c>
      <c r="V25" s="28">
        <f t="shared" si="5"/>
        <v>0.7560000000000002</v>
      </c>
      <c r="W25" s="28">
        <f t="shared" si="5"/>
        <v>0.8029999999999973</v>
      </c>
      <c r="X25" s="28">
        <f t="shared" si="5"/>
        <v>0.8460000000000036</v>
      </c>
      <c r="Y25" s="28">
        <f t="shared" si="6"/>
        <v>0.8980000000000103</v>
      </c>
      <c r="Z25" s="28">
        <f t="shared" si="6"/>
        <v>0.9570000000000078</v>
      </c>
      <c r="AA25" s="28">
        <f t="shared" si="6"/>
        <v>1.0100000000000051</v>
      </c>
      <c r="AB25" s="28">
        <f t="shared" si="6"/>
        <v>1.0799999999999983</v>
      </c>
      <c r="AC25" s="28">
        <f t="shared" si="6"/>
        <v>1.1460000000000008</v>
      </c>
      <c r="AD25" s="28">
        <f t="shared" si="6"/>
        <v>1.179000000000002</v>
      </c>
      <c r="AE25" s="28">
        <f t="shared" si="6"/>
        <v>1.2349999999999994</v>
      </c>
      <c r="AF25" s="28">
        <f t="shared" si="6"/>
        <v>1.311000000000007</v>
      </c>
      <c r="AG25" s="28">
        <f t="shared" si="6"/>
        <v>1.3790000000000049</v>
      </c>
      <c r="AH25" s="28">
        <f t="shared" si="3"/>
        <v>1.5450000000000017</v>
      </c>
      <c r="AI25" s="28">
        <f t="shared" si="3"/>
        <v>1.8800000000000097</v>
      </c>
      <c r="AJ25" s="28">
        <f t="shared" si="3"/>
        <v>2.010000000000005</v>
      </c>
      <c r="AK25" s="28">
        <f t="shared" si="3"/>
        <v>2.1899999999999977</v>
      </c>
      <c r="AL25" s="28">
        <f t="shared" si="3"/>
        <v>2.3200000000000074</v>
      </c>
      <c r="AM25" s="28">
        <f t="shared" si="3"/>
        <v>2.5200000000000102</v>
      </c>
    </row>
    <row r="26" spans="1:39" ht="12.75">
      <c r="A26" s="1"/>
      <c r="C26" s="68">
        <v>37.3</v>
      </c>
      <c r="D26" s="72">
        <v>89.41</v>
      </c>
      <c r="E26" s="28">
        <f t="shared" si="4"/>
        <v>1.3119999999999976</v>
      </c>
      <c r="F26" s="28">
        <f t="shared" si="4"/>
        <v>1.3689999999999998</v>
      </c>
      <c r="G26" s="28">
        <f t="shared" si="4"/>
        <v>1.4300000000000068</v>
      </c>
      <c r="H26" s="28">
        <f t="shared" si="4"/>
        <v>1.5100000000000051</v>
      </c>
      <c r="I26" s="28">
        <f t="shared" si="4"/>
        <v>1.5280000000000058</v>
      </c>
      <c r="J26" s="28">
        <f t="shared" si="4"/>
        <v>1.5630000000000024</v>
      </c>
      <c r="K26" s="28">
        <f t="shared" si="4"/>
        <v>1.605000000000004</v>
      </c>
      <c r="L26" s="28">
        <f t="shared" si="4"/>
        <v>1.63900000000001</v>
      </c>
      <c r="M26" s="28">
        <f t="shared" si="4"/>
        <v>1.6980000000000075</v>
      </c>
      <c r="N26" s="28">
        <f t="shared" si="4"/>
        <v>1.7510000000000048</v>
      </c>
      <c r="O26" s="28">
        <f t="shared" si="5"/>
        <v>1.7980000000000018</v>
      </c>
      <c r="P26" s="28">
        <f t="shared" si="5"/>
        <v>1.8419999999999987</v>
      </c>
      <c r="Q26" s="28">
        <f t="shared" si="5"/>
        <v>1.9170000000000016</v>
      </c>
      <c r="R26" s="28">
        <f t="shared" si="5"/>
        <v>2.0020000000000095</v>
      </c>
      <c r="S26" s="28">
        <f t="shared" si="5"/>
        <v>2.084000000000003</v>
      </c>
      <c r="T26" s="28">
        <f t="shared" si="5"/>
        <v>2.1430000000000007</v>
      </c>
      <c r="U26" s="28">
        <f t="shared" si="5"/>
        <v>2.201999999999998</v>
      </c>
      <c r="V26" s="28">
        <f t="shared" si="5"/>
        <v>2.2560000000000002</v>
      </c>
      <c r="W26" s="28">
        <f t="shared" si="5"/>
        <v>2.3029999999999973</v>
      </c>
      <c r="X26" s="28">
        <f t="shared" si="5"/>
        <v>2.3460000000000036</v>
      </c>
      <c r="Y26" s="28">
        <f t="shared" si="6"/>
        <v>2.3980000000000103</v>
      </c>
      <c r="Z26" s="28">
        <f t="shared" si="6"/>
        <v>2.457000000000008</v>
      </c>
      <c r="AA26" s="28">
        <f t="shared" si="6"/>
        <v>2.510000000000005</v>
      </c>
      <c r="AB26" s="28">
        <f t="shared" si="6"/>
        <v>2.5799999999999983</v>
      </c>
      <c r="AC26" s="28">
        <f t="shared" si="6"/>
        <v>2.646000000000001</v>
      </c>
      <c r="AD26" s="28">
        <f t="shared" si="6"/>
        <v>2.679000000000002</v>
      </c>
      <c r="AE26" s="28">
        <f t="shared" si="6"/>
        <v>2.7349999999999994</v>
      </c>
      <c r="AF26" s="28">
        <f t="shared" si="6"/>
        <v>2.811000000000007</v>
      </c>
      <c r="AG26" s="28">
        <f t="shared" si="6"/>
        <v>2.879000000000005</v>
      </c>
      <c r="AH26" s="28">
        <f t="shared" si="3"/>
        <v>3.0450000000000017</v>
      </c>
      <c r="AI26" s="28">
        <f t="shared" si="3"/>
        <v>3.3800000000000097</v>
      </c>
      <c r="AJ26" s="28">
        <f t="shared" si="3"/>
        <v>3.510000000000005</v>
      </c>
      <c r="AK26" s="28">
        <f t="shared" si="3"/>
        <v>3.6899999999999977</v>
      </c>
      <c r="AL26" s="28">
        <f t="shared" si="3"/>
        <v>3.8200000000000074</v>
      </c>
      <c r="AM26" s="28">
        <f t="shared" si="3"/>
        <v>4.02000000000001</v>
      </c>
    </row>
    <row r="27" spans="1:39" ht="12.75">
      <c r="A27" s="1"/>
      <c r="C27" s="68">
        <v>39</v>
      </c>
      <c r="D27" s="72">
        <v>89.23</v>
      </c>
      <c r="E27" s="28">
        <f t="shared" si="4"/>
        <v>1.4919999999999902</v>
      </c>
      <c r="F27" s="28">
        <f t="shared" si="4"/>
        <v>1.5489999999999924</v>
      </c>
      <c r="G27" s="28">
        <f t="shared" si="4"/>
        <v>1.6099999999999994</v>
      </c>
      <c r="H27" s="28">
        <f t="shared" si="4"/>
        <v>1.6899999999999977</v>
      </c>
      <c r="I27" s="28">
        <f t="shared" si="4"/>
        <v>1.7079999999999984</v>
      </c>
      <c r="J27" s="28">
        <f t="shared" si="4"/>
        <v>1.742999999999995</v>
      </c>
      <c r="K27" s="28">
        <f t="shared" si="4"/>
        <v>1.7849999999999966</v>
      </c>
      <c r="L27" s="28">
        <f t="shared" si="4"/>
        <v>1.8190000000000026</v>
      </c>
      <c r="M27" s="28">
        <f t="shared" si="4"/>
        <v>1.8780000000000001</v>
      </c>
      <c r="N27" s="28">
        <f t="shared" si="4"/>
        <v>1.9309999999999974</v>
      </c>
      <c r="O27" s="28">
        <f t="shared" si="5"/>
        <v>1.9779999999999944</v>
      </c>
      <c r="P27" s="28">
        <f t="shared" si="5"/>
        <v>2.0219999999999914</v>
      </c>
      <c r="Q27" s="28">
        <f t="shared" si="5"/>
        <v>2.096999999999994</v>
      </c>
      <c r="R27" s="28">
        <f t="shared" si="5"/>
        <v>2.182000000000002</v>
      </c>
      <c r="S27" s="28">
        <f t="shared" si="5"/>
        <v>2.263999999999996</v>
      </c>
      <c r="T27" s="28">
        <f t="shared" si="5"/>
        <v>2.3229999999999933</v>
      </c>
      <c r="U27" s="28">
        <f t="shared" si="5"/>
        <v>2.381999999999991</v>
      </c>
      <c r="V27" s="28">
        <f t="shared" si="5"/>
        <v>2.435999999999993</v>
      </c>
      <c r="W27" s="28">
        <f t="shared" si="5"/>
        <v>2.48299999999999</v>
      </c>
      <c r="X27" s="28">
        <f t="shared" si="5"/>
        <v>2.5259999999999962</v>
      </c>
      <c r="Y27" s="28">
        <f t="shared" si="6"/>
        <v>2.578000000000003</v>
      </c>
      <c r="Z27" s="28">
        <f t="shared" si="6"/>
        <v>2.6370000000000005</v>
      </c>
      <c r="AA27" s="28">
        <f t="shared" si="6"/>
        <v>2.6899999999999977</v>
      </c>
      <c r="AB27" s="28">
        <f t="shared" si="6"/>
        <v>2.759999999999991</v>
      </c>
      <c r="AC27" s="28">
        <f t="shared" si="6"/>
        <v>2.8259999999999934</v>
      </c>
      <c r="AD27" s="28">
        <f t="shared" si="6"/>
        <v>2.8589999999999947</v>
      </c>
      <c r="AE27" s="28">
        <f t="shared" si="6"/>
        <v>2.914999999999992</v>
      </c>
      <c r="AF27" s="28">
        <f t="shared" si="6"/>
        <v>2.9909999999999997</v>
      </c>
      <c r="AG27" s="28">
        <f t="shared" si="6"/>
        <v>3.0589999999999975</v>
      </c>
      <c r="AH27" s="28">
        <f t="shared" si="3"/>
        <v>3.2249999999999943</v>
      </c>
      <c r="AI27" s="28">
        <f t="shared" si="3"/>
        <v>3.5600000000000023</v>
      </c>
      <c r="AJ27" s="28">
        <f t="shared" si="3"/>
        <v>3.6899999999999977</v>
      </c>
      <c r="AK27" s="28">
        <f t="shared" si="3"/>
        <v>3.8699999999999903</v>
      </c>
      <c r="AL27" s="28">
        <f t="shared" si="3"/>
        <v>4</v>
      </c>
      <c r="AM27" s="28">
        <f t="shared" si="3"/>
        <v>4.200000000000003</v>
      </c>
    </row>
    <row r="28" spans="1:39" ht="12.75">
      <c r="A28" s="1"/>
      <c r="C28" s="68">
        <v>40.5</v>
      </c>
      <c r="D28" s="72">
        <v>89.83</v>
      </c>
      <c r="E28" s="28">
        <f t="shared" si="4"/>
        <v>0.8919999999999959</v>
      </c>
      <c r="F28" s="28">
        <f t="shared" si="4"/>
        <v>0.9489999999999981</v>
      </c>
      <c r="G28" s="28">
        <f t="shared" si="4"/>
        <v>1.0100000000000051</v>
      </c>
      <c r="H28" s="28">
        <f t="shared" si="4"/>
        <v>1.0900000000000034</v>
      </c>
      <c r="I28" s="28">
        <f t="shared" si="4"/>
        <v>1.108000000000004</v>
      </c>
      <c r="J28" s="28">
        <f t="shared" si="4"/>
        <v>1.1430000000000007</v>
      </c>
      <c r="K28" s="28">
        <f t="shared" si="4"/>
        <v>1.1850000000000023</v>
      </c>
      <c r="L28" s="28">
        <f t="shared" si="4"/>
        <v>1.2190000000000083</v>
      </c>
      <c r="M28" s="28">
        <f t="shared" si="4"/>
        <v>1.2780000000000058</v>
      </c>
      <c r="N28" s="28">
        <f t="shared" si="4"/>
        <v>1.331000000000003</v>
      </c>
      <c r="O28" s="28">
        <f t="shared" si="5"/>
        <v>1.3780000000000001</v>
      </c>
      <c r="P28" s="28">
        <f t="shared" si="5"/>
        <v>1.421999999999997</v>
      </c>
      <c r="Q28" s="28">
        <f t="shared" si="5"/>
        <v>1.4969999999999999</v>
      </c>
      <c r="R28" s="28">
        <f t="shared" si="5"/>
        <v>1.5820000000000078</v>
      </c>
      <c r="S28" s="28">
        <f t="shared" si="5"/>
        <v>1.6640000000000015</v>
      </c>
      <c r="T28" s="28">
        <f t="shared" si="5"/>
        <v>1.722999999999999</v>
      </c>
      <c r="U28" s="28">
        <f t="shared" si="5"/>
        <v>1.7819999999999965</v>
      </c>
      <c r="V28" s="28">
        <f t="shared" si="5"/>
        <v>1.8359999999999985</v>
      </c>
      <c r="W28" s="28">
        <f t="shared" si="5"/>
        <v>1.8829999999999956</v>
      </c>
      <c r="X28" s="28">
        <f t="shared" si="5"/>
        <v>1.926000000000002</v>
      </c>
      <c r="Y28" s="28">
        <f t="shared" si="6"/>
        <v>1.9780000000000086</v>
      </c>
      <c r="Z28" s="28">
        <f t="shared" si="6"/>
        <v>2.037000000000006</v>
      </c>
      <c r="AA28" s="28">
        <f t="shared" si="6"/>
        <v>2.0900000000000034</v>
      </c>
      <c r="AB28" s="28">
        <f t="shared" si="6"/>
        <v>2.1599999999999966</v>
      </c>
      <c r="AC28" s="28">
        <f t="shared" si="6"/>
        <v>2.225999999999999</v>
      </c>
      <c r="AD28" s="28">
        <f t="shared" si="6"/>
        <v>2.2590000000000003</v>
      </c>
      <c r="AE28" s="28">
        <f t="shared" si="6"/>
        <v>2.3149999999999977</v>
      </c>
      <c r="AF28" s="28">
        <f t="shared" si="6"/>
        <v>2.3910000000000053</v>
      </c>
      <c r="AG28" s="28">
        <f t="shared" si="6"/>
        <v>2.459000000000003</v>
      </c>
      <c r="AH28" s="28">
        <f t="shared" si="3"/>
        <v>2.625</v>
      </c>
      <c r="AI28" s="28">
        <f t="shared" si="3"/>
        <v>2.960000000000008</v>
      </c>
      <c r="AJ28" s="28">
        <f t="shared" si="3"/>
        <v>3.0900000000000034</v>
      </c>
      <c r="AK28" s="28">
        <f t="shared" si="3"/>
        <v>3.269999999999996</v>
      </c>
      <c r="AL28" s="28">
        <f t="shared" si="3"/>
        <v>3.4000000000000057</v>
      </c>
      <c r="AM28" s="28">
        <f t="shared" si="3"/>
        <v>3.6000000000000085</v>
      </c>
    </row>
    <row r="29" spans="1:39" ht="12.75">
      <c r="A29" s="1"/>
      <c r="C29" s="68">
        <v>42.7</v>
      </c>
      <c r="D29" s="72">
        <v>89.18</v>
      </c>
      <c r="E29" s="28">
        <f t="shared" si="4"/>
        <v>1.5419999999999874</v>
      </c>
      <c r="F29" s="28">
        <f t="shared" si="4"/>
        <v>1.5989999999999895</v>
      </c>
      <c r="G29" s="28">
        <f t="shared" si="4"/>
        <v>1.6599999999999966</v>
      </c>
      <c r="H29" s="28">
        <f t="shared" si="4"/>
        <v>1.7399999999999949</v>
      </c>
      <c r="I29" s="28">
        <f t="shared" si="4"/>
        <v>1.7579999999999956</v>
      </c>
      <c r="J29" s="28">
        <f t="shared" si="4"/>
        <v>1.7929999999999922</v>
      </c>
      <c r="K29" s="28">
        <f t="shared" si="4"/>
        <v>1.8349999999999937</v>
      </c>
      <c r="L29" s="28">
        <f t="shared" si="4"/>
        <v>1.8689999999999998</v>
      </c>
      <c r="M29" s="28">
        <f t="shared" si="4"/>
        <v>1.9279999999999973</v>
      </c>
      <c r="N29" s="28">
        <f t="shared" si="4"/>
        <v>1.9809999999999945</v>
      </c>
      <c r="O29" s="28">
        <f t="shared" si="5"/>
        <v>2.0279999999999916</v>
      </c>
      <c r="P29" s="28">
        <f t="shared" si="5"/>
        <v>2.0719999999999885</v>
      </c>
      <c r="Q29" s="28">
        <f t="shared" si="5"/>
        <v>2.1469999999999914</v>
      </c>
      <c r="R29" s="28">
        <f t="shared" si="5"/>
        <v>2.2319999999999993</v>
      </c>
      <c r="S29" s="28">
        <f t="shared" si="5"/>
        <v>2.313999999999993</v>
      </c>
      <c r="T29" s="28">
        <f t="shared" si="5"/>
        <v>2.3729999999999905</v>
      </c>
      <c r="U29" s="28">
        <f t="shared" si="5"/>
        <v>2.431999999999988</v>
      </c>
      <c r="V29" s="28">
        <f t="shared" si="5"/>
        <v>2.48599999999999</v>
      </c>
      <c r="W29" s="28">
        <f t="shared" si="5"/>
        <v>2.532999999999987</v>
      </c>
      <c r="X29" s="28">
        <f t="shared" si="5"/>
        <v>2.5759999999999934</v>
      </c>
      <c r="Y29" s="28">
        <f t="shared" si="6"/>
        <v>2.628</v>
      </c>
      <c r="Z29" s="28">
        <f t="shared" si="6"/>
        <v>2.6869999999999976</v>
      </c>
      <c r="AA29" s="28">
        <f t="shared" si="6"/>
        <v>2.739999999999995</v>
      </c>
      <c r="AB29" s="28">
        <f t="shared" si="6"/>
        <v>2.809999999999988</v>
      </c>
      <c r="AC29" s="28">
        <f t="shared" si="6"/>
        <v>2.8759999999999906</v>
      </c>
      <c r="AD29" s="28">
        <f t="shared" si="6"/>
        <v>2.908999999999992</v>
      </c>
      <c r="AE29" s="28">
        <f t="shared" si="6"/>
        <v>2.964999999999989</v>
      </c>
      <c r="AF29" s="28">
        <f t="shared" si="6"/>
        <v>3.040999999999997</v>
      </c>
      <c r="AG29" s="28">
        <f t="shared" si="6"/>
        <v>3.1089999999999947</v>
      </c>
      <c r="AH29" s="28">
        <f t="shared" si="3"/>
        <v>3.2749999999999915</v>
      </c>
      <c r="AI29" s="28">
        <f t="shared" si="3"/>
        <v>3.6099999999999994</v>
      </c>
      <c r="AJ29" s="28">
        <f t="shared" si="3"/>
        <v>3.739999999999995</v>
      </c>
      <c r="AK29" s="28">
        <f t="shared" si="3"/>
        <v>3.9199999999999875</v>
      </c>
      <c r="AL29" s="28">
        <f t="shared" si="3"/>
        <v>4.049999999999997</v>
      </c>
      <c r="AM29" s="28">
        <f t="shared" si="3"/>
        <v>4.25</v>
      </c>
    </row>
    <row r="30" spans="1:39" ht="12.75">
      <c r="A30" s="1"/>
      <c r="C30" s="68">
        <v>45.2</v>
      </c>
      <c r="D30" s="72">
        <v>89.68</v>
      </c>
      <c r="E30" s="28">
        <f t="shared" si="4"/>
        <v>1.0419999999999874</v>
      </c>
      <c r="F30" s="28">
        <f t="shared" si="4"/>
        <v>1.0989999999999895</v>
      </c>
      <c r="G30" s="28">
        <f t="shared" si="4"/>
        <v>1.1599999999999966</v>
      </c>
      <c r="H30" s="28">
        <f t="shared" si="4"/>
        <v>1.2399999999999949</v>
      </c>
      <c r="I30" s="28">
        <f t="shared" si="4"/>
        <v>1.2579999999999956</v>
      </c>
      <c r="J30" s="28">
        <f t="shared" si="4"/>
        <v>1.2929999999999922</v>
      </c>
      <c r="K30" s="28">
        <f t="shared" si="4"/>
        <v>1.3349999999999937</v>
      </c>
      <c r="L30" s="28">
        <f t="shared" si="4"/>
        <v>1.3689999999999998</v>
      </c>
      <c r="M30" s="28">
        <f t="shared" si="4"/>
        <v>1.4279999999999973</v>
      </c>
      <c r="N30" s="28">
        <f t="shared" si="4"/>
        <v>1.4809999999999945</v>
      </c>
      <c r="O30" s="28">
        <f t="shared" si="5"/>
        <v>1.5279999999999916</v>
      </c>
      <c r="P30" s="28">
        <f t="shared" si="5"/>
        <v>1.5719999999999885</v>
      </c>
      <c r="Q30" s="28">
        <f t="shared" si="5"/>
        <v>1.6469999999999914</v>
      </c>
      <c r="R30" s="28">
        <f t="shared" si="5"/>
        <v>1.7319999999999993</v>
      </c>
      <c r="S30" s="28">
        <f t="shared" si="5"/>
        <v>1.813999999999993</v>
      </c>
      <c r="T30" s="28">
        <f t="shared" si="5"/>
        <v>1.8729999999999905</v>
      </c>
      <c r="U30" s="28">
        <f t="shared" si="5"/>
        <v>1.931999999999988</v>
      </c>
      <c r="V30" s="28">
        <f t="shared" si="5"/>
        <v>1.98599999999999</v>
      </c>
      <c r="W30" s="28">
        <f t="shared" si="5"/>
        <v>2.032999999999987</v>
      </c>
      <c r="X30" s="28">
        <f t="shared" si="5"/>
        <v>2.0759999999999934</v>
      </c>
      <c r="Y30" s="28">
        <f t="shared" si="6"/>
        <v>2.128</v>
      </c>
      <c r="Z30" s="28">
        <f t="shared" si="6"/>
        <v>2.1869999999999976</v>
      </c>
      <c r="AA30" s="28">
        <f t="shared" si="6"/>
        <v>2.239999999999995</v>
      </c>
      <c r="AB30" s="28">
        <f t="shared" si="6"/>
        <v>2.309999999999988</v>
      </c>
      <c r="AC30" s="28">
        <f t="shared" si="6"/>
        <v>2.3759999999999906</v>
      </c>
      <c r="AD30" s="28">
        <f t="shared" si="6"/>
        <v>2.408999999999992</v>
      </c>
      <c r="AE30" s="28">
        <f t="shared" si="6"/>
        <v>2.464999999999989</v>
      </c>
      <c r="AF30" s="28">
        <f t="shared" si="6"/>
        <v>2.540999999999997</v>
      </c>
      <c r="AG30" s="28">
        <f t="shared" si="6"/>
        <v>2.6089999999999947</v>
      </c>
      <c r="AH30" s="28">
        <f t="shared" si="6"/>
        <v>2.7749999999999915</v>
      </c>
      <c r="AI30" s="28">
        <f t="shared" si="6"/>
        <v>3.1099999999999994</v>
      </c>
      <c r="AJ30" s="28">
        <f t="shared" si="6"/>
        <v>3.239999999999995</v>
      </c>
      <c r="AK30" s="28">
        <f t="shared" si="6"/>
        <v>3.4199999999999875</v>
      </c>
      <c r="AL30" s="28">
        <f t="shared" si="6"/>
        <v>3.549999999999997</v>
      </c>
      <c r="AM30" s="28">
        <f t="shared" si="6"/>
        <v>3.75</v>
      </c>
    </row>
    <row r="31" spans="1:39" ht="12.75">
      <c r="A31" s="1"/>
      <c r="C31" s="68">
        <v>46.2</v>
      </c>
      <c r="D31" s="72">
        <v>91.56</v>
      </c>
      <c r="E31" s="28">
        <f t="shared" si="4"/>
      </c>
      <c r="F31" s="28">
        <f t="shared" si="4"/>
      </c>
      <c r="G31" s="28">
        <f t="shared" si="4"/>
      </c>
      <c r="H31" s="28">
        <f t="shared" si="4"/>
      </c>
      <c r="I31" s="28">
        <f t="shared" si="4"/>
      </c>
      <c r="J31" s="28">
        <f t="shared" si="4"/>
      </c>
      <c r="K31" s="28">
        <f t="shared" si="4"/>
      </c>
      <c r="L31" s="28">
        <f t="shared" si="4"/>
      </c>
      <c r="M31" s="28">
        <f t="shared" si="4"/>
      </c>
      <c r="N31" s="28">
        <f t="shared" si="4"/>
      </c>
      <c r="O31" s="28">
        <f t="shared" si="5"/>
      </c>
      <c r="P31" s="28">
        <f t="shared" si="5"/>
      </c>
      <c r="Q31" s="28">
        <f t="shared" si="5"/>
      </c>
      <c r="R31" s="28">
        <f t="shared" si="5"/>
      </c>
      <c r="S31" s="28">
        <f t="shared" si="5"/>
      </c>
      <c r="T31" s="28">
        <f t="shared" si="5"/>
      </c>
      <c r="U31" s="28">
        <f t="shared" si="5"/>
        <v>0.0519999999999925</v>
      </c>
      <c r="V31" s="28">
        <f t="shared" si="5"/>
        <v>0.10599999999999454</v>
      </c>
      <c r="W31" s="28">
        <f t="shared" si="5"/>
        <v>0.1529999999999916</v>
      </c>
      <c r="X31" s="28">
        <f t="shared" si="5"/>
        <v>0.19599999999999795</v>
      </c>
      <c r="Y31" s="28">
        <f t="shared" si="6"/>
        <v>0.24800000000000466</v>
      </c>
      <c r="Z31" s="28">
        <f t="shared" si="6"/>
        <v>0.30700000000000216</v>
      </c>
      <c r="AA31" s="28">
        <f t="shared" si="6"/>
        <v>0.35999999999999943</v>
      </c>
      <c r="AB31" s="28">
        <f t="shared" si="6"/>
        <v>0.4299999999999926</v>
      </c>
      <c r="AC31" s="28">
        <f t="shared" si="6"/>
        <v>0.4959999999999951</v>
      </c>
      <c r="AD31" s="28">
        <f t="shared" si="6"/>
        <v>0.5289999999999964</v>
      </c>
      <c r="AE31" s="28">
        <f t="shared" si="6"/>
        <v>0.5849999999999937</v>
      </c>
      <c r="AF31" s="28">
        <f t="shared" si="6"/>
        <v>0.6610000000000014</v>
      </c>
      <c r="AG31" s="28">
        <f t="shared" si="6"/>
        <v>0.7289999999999992</v>
      </c>
      <c r="AH31" s="28">
        <f t="shared" si="3"/>
        <v>0.894999999999996</v>
      </c>
      <c r="AI31" s="28">
        <f t="shared" si="3"/>
        <v>1.230000000000004</v>
      </c>
      <c r="AJ31" s="28">
        <f t="shared" si="3"/>
        <v>1.3599999999999994</v>
      </c>
      <c r="AK31" s="28">
        <f t="shared" si="3"/>
        <v>1.539999999999992</v>
      </c>
      <c r="AL31" s="28">
        <f t="shared" si="3"/>
        <v>1.6700000000000017</v>
      </c>
      <c r="AM31" s="28">
        <f t="shared" si="3"/>
        <v>1.8700000000000045</v>
      </c>
    </row>
    <row r="32" spans="1:39" ht="12.75">
      <c r="A32" s="1"/>
      <c r="C32" s="68">
        <v>47.9</v>
      </c>
      <c r="D32" s="72">
        <v>89.75</v>
      </c>
      <c r="E32" s="28">
        <f t="shared" si="4"/>
        <v>0.9719999999999942</v>
      </c>
      <c r="F32" s="28">
        <f t="shared" si="4"/>
        <v>1.0289999999999964</v>
      </c>
      <c r="G32" s="28">
        <f t="shared" si="4"/>
        <v>1.0900000000000034</v>
      </c>
      <c r="H32" s="28">
        <f t="shared" si="4"/>
        <v>1.1700000000000017</v>
      </c>
      <c r="I32" s="28">
        <f t="shared" si="4"/>
        <v>1.1880000000000024</v>
      </c>
      <c r="J32" s="28">
        <f t="shared" si="4"/>
        <v>1.222999999999999</v>
      </c>
      <c r="K32" s="28">
        <f t="shared" si="4"/>
        <v>1.2650000000000006</v>
      </c>
      <c r="L32" s="28">
        <f t="shared" si="4"/>
        <v>1.2990000000000066</v>
      </c>
      <c r="M32" s="28">
        <f t="shared" si="4"/>
        <v>1.358000000000004</v>
      </c>
      <c r="N32" s="28">
        <f t="shared" si="4"/>
        <v>1.4110000000000014</v>
      </c>
      <c r="O32" s="28">
        <f t="shared" si="5"/>
        <v>1.4579999999999984</v>
      </c>
      <c r="P32" s="28">
        <f t="shared" si="5"/>
        <v>1.5019999999999953</v>
      </c>
      <c r="Q32" s="28">
        <f t="shared" si="5"/>
        <v>1.5769999999999982</v>
      </c>
      <c r="R32" s="28">
        <f t="shared" si="5"/>
        <v>1.6620000000000061</v>
      </c>
      <c r="S32" s="28">
        <f t="shared" si="5"/>
        <v>1.7439999999999998</v>
      </c>
      <c r="T32" s="28">
        <f t="shared" si="5"/>
        <v>1.8029999999999973</v>
      </c>
      <c r="U32" s="28">
        <f t="shared" si="5"/>
        <v>1.8619999999999948</v>
      </c>
      <c r="V32" s="28">
        <f t="shared" si="5"/>
        <v>1.9159999999999968</v>
      </c>
      <c r="W32" s="28">
        <f t="shared" si="5"/>
        <v>1.9629999999999939</v>
      </c>
      <c r="X32" s="28">
        <f t="shared" si="5"/>
        <v>2.0060000000000002</v>
      </c>
      <c r="Y32" s="28">
        <f t="shared" si="6"/>
        <v>2.058000000000007</v>
      </c>
      <c r="Z32" s="28">
        <f t="shared" si="6"/>
        <v>2.1170000000000044</v>
      </c>
      <c r="AA32" s="28">
        <f t="shared" si="6"/>
        <v>2.1700000000000017</v>
      </c>
      <c r="AB32" s="28">
        <f t="shared" si="6"/>
        <v>2.239999999999995</v>
      </c>
      <c r="AC32" s="28">
        <f t="shared" si="6"/>
        <v>2.3059999999999974</v>
      </c>
      <c r="AD32" s="28">
        <f t="shared" si="6"/>
        <v>2.3389999999999986</v>
      </c>
      <c r="AE32" s="28">
        <f t="shared" si="6"/>
        <v>2.394999999999996</v>
      </c>
      <c r="AF32" s="28">
        <f t="shared" si="6"/>
        <v>2.4710000000000036</v>
      </c>
      <c r="AG32" s="28">
        <f t="shared" si="6"/>
        <v>2.5390000000000015</v>
      </c>
      <c r="AH32" s="28">
        <f t="shared" si="6"/>
        <v>2.7049999999999983</v>
      </c>
      <c r="AI32" s="28">
        <f t="shared" si="6"/>
        <v>3.0400000000000063</v>
      </c>
      <c r="AJ32" s="28">
        <f t="shared" si="6"/>
        <v>3.1700000000000017</v>
      </c>
      <c r="AK32" s="28">
        <f t="shared" si="6"/>
        <v>3.3499999999999943</v>
      </c>
      <c r="AL32" s="28">
        <f t="shared" si="6"/>
        <v>3.480000000000004</v>
      </c>
      <c r="AM32" s="28">
        <f t="shared" si="6"/>
        <v>3.680000000000007</v>
      </c>
    </row>
    <row r="33" spans="3:39" ht="12.75">
      <c r="C33" s="68">
        <v>49.5</v>
      </c>
      <c r="D33" s="72">
        <v>89.39</v>
      </c>
      <c r="E33" s="28">
        <f t="shared" si="4"/>
        <v>1.3319999999999936</v>
      </c>
      <c r="F33" s="28">
        <f t="shared" si="4"/>
        <v>1.3889999999999958</v>
      </c>
      <c r="G33" s="28">
        <f t="shared" si="4"/>
        <v>1.4500000000000028</v>
      </c>
      <c r="H33" s="28">
        <f t="shared" si="4"/>
        <v>1.5300000000000011</v>
      </c>
      <c r="I33" s="28">
        <f t="shared" si="4"/>
        <v>1.5480000000000018</v>
      </c>
      <c r="J33" s="28">
        <f t="shared" si="4"/>
        <v>1.5829999999999984</v>
      </c>
      <c r="K33" s="28">
        <f t="shared" si="4"/>
        <v>1.625</v>
      </c>
      <c r="L33" s="28">
        <f t="shared" si="4"/>
        <v>1.659000000000006</v>
      </c>
      <c r="M33" s="28">
        <f t="shared" si="4"/>
        <v>1.7180000000000035</v>
      </c>
      <c r="N33" s="28">
        <f t="shared" si="4"/>
        <v>1.7710000000000008</v>
      </c>
      <c r="O33" s="28">
        <f t="shared" si="5"/>
        <v>1.8179999999999978</v>
      </c>
      <c r="P33" s="28">
        <f t="shared" si="5"/>
        <v>1.8619999999999948</v>
      </c>
      <c r="Q33" s="28">
        <f t="shared" si="5"/>
        <v>1.9369999999999976</v>
      </c>
      <c r="R33" s="28">
        <f t="shared" si="5"/>
        <v>2.0220000000000056</v>
      </c>
      <c r="S33" s="28">
        <f t="shared" si="5"/>
        <v>2.103999999999999</v>
      </c>
      <c r="T33" s="28">
        <f t="shared" si="5"/>
        <v>2.1629999999999967</v>
      </c>
      <c r="U33" s="28">
        <f t="shared" si="5"/>
        <v>2.221999999999994</v>
      </c>
      <c r="V33" s="28">
        <f t="shared" si="5"/>
        <v>2.2759999999999962</v>
      </c>
      <c r="W33" s="28">
        <f t="shared" si="5"/>
        <v>2.3229999999999933</v>
      </c>
      <c r="X33" s="28">
        <f t="shared" si="5"/>
        <v>2.3659999999999997</v>
      </c>
      <c r="Y33" s="28">
        <f t="shared" si="6"/>
        <v>2.4180000000000064</v>
      </c>
      <c r="Z33" s="28">
        <f t="shared" si="6"/>
        <v>2.477000000000004</v>
      </c>
      <c r="AA33" s="28">
        <f t="shared" si="6"/>
        <v>2.530000000000001</v>
      </c>
      <c r="AB33" s="28">
        <f t="shared" si="6"/>
        <v>2.5999999999999943</v>
      </c>
      <c r="AC33" s="28">
        <f t="shared" si="6"/>
        <v>2.665999999999997</v>
      </c>
      <c r="AD33" s="28">
        <f t="shared" si="6"/>
        <v>2.698999999999998</v>
      </c>
      <c r="AE33" s="28">
        <f t="shared" si="6"/>
        <v>2.7549999999999955</v>
      </c>
      <c r="AF33" s="28">
        <f t="shared" si="6"/>
        <v>2.831000000000003</v>
      </c>
      <c r="AG33" s="28">
        <f t="shared" si="6"/>
        <v>2.899000000000001</v>
      </c>
      <c r="AH33" s="28">
        <f t="shared" si="6"/>
        <v>3.0649999999999977</v>
      </c>
      <c r="AI33" s="28">
        <f t="shared" si="6"/>
        <v>3.4000000000000057</v>
      </c>
      <c r="AJ33" s="28">
        <f t="shared" si="6"/>
        <v>3.530000000000001</v>
      </c>
      <c r="AK33" s="28">
        <f t="shared" si="6"/>
        <v>3.7099999999999937</v>
      </c>
      <c r="AL33" s="28">
        <f t="shared" si="6"/>
        <v>3.8400000000000034</v>
      </c>
      <c r="AM33" s="28">
        <f t="shared" si="6"/>
        <v>4.040000000000006</v>
      </c>
    </row>
    <row r="34" spans="3:39" ht="12.75">
      <c r="C34" s="68">
        <v>52</v>
      </c>
      <c r="D34" s="72">
        <v>89.54</v>
      </c>
      <c r="E34" s="28">
        <f t="shared" si="4"/>
        <v>1.181999999999988</v>
      </c>
      <c r="F34" s="28">
        <f t="shared" si="4"/>
        <v>1.23899999999999</v>
      </c>
      <c r="G34" s="28">
        <f t="shared" si="4"/>
        <v>1.2999999999999972</v>
      </c>
      <c r="H34" s="28">
        <f t="shared" si="4"/>
        <v>1.3799999999999955</v>
      </c>
      <c r="I34" s="28">
        <f t="shared" si="4"/>
        <v>1.3979999999999961</v>
      </c>
      <c r="J34" s="28">
        <f t="shared" si="4"/>
        <v>1.4329999999999927</v>
      </c>
      <c r="K34" s="28">
        <f t="shared" si="4"/>
        <v>1.4749999999999943</v>
      </c>
      <c r="L34" s="28">
        <f t="shared" si="4"/>
        <v>1.5090000000000003</v>
      </c>
      <c r="M34" s="28">
        <f t="shared" si="4"/>
        <v>1.5679999999999978</v>
      </c>
      <c r="N34" s="28">
        <f t="shared" si="4"/>
        <v>1.6209999999999951</v>
      </c>
      <c r="O34" s="28">
        <f t="shared" si="5"/>
        <v>1.6679999999999922</v>
      </c>
      <c r="P34" s="28">
        <f t="shared" si="5"/>
        <v>1.711999999999989</v>
      </c>
      <c r="Q34" s="28">
        <f t="shared" si="5"/>
        <v>1.786999999999992</v>
      </c>
      <c r="R34" s="28">
        <f t="shared" si="5"/>
        <v>1.8719999999999999</v>
      </c>
      <c r="S34" s="28">
        <f t="shared" si="5"/>
        <v>1.9539999999999935</v>
      </c>
      <c r="T34" s="28">
        <f t="shared" si="5"/>
        <v>2.012999999999991</v>
      </c>
      <c r="U34" s="28">
        <f t="shared" si="5"/>
        <v>2.0719999999999885</v>
      </c>
      <c r="V34" s="28">
        <f t="shared" si="5"/>
        <v>2.1259999999999906</v>
      </c>
      <c r="W34" s="28">
        <f t="shared" si="5"/>
        <v>2.1729999999999876</v>
      </c>
      <c r="X34" s="28">
        <f t="shared" si="5"/>
        <v>2.215999999999994</v>
      </c>
      <c r="Y34" s="28">
        <f t="shared" si="6"/>
        <v>2.2680000000000007</v>
      </c>
      <c r="Z34" s="28">
        <f t="shared" si="6"/>
        <v>2.326999999999998</v>
      </c>
      <c r="AA34" s="28">
        <f t="shared" si="6"/>
        <v>2.3799999999999955</v>
      </c>
      <c r="AB34" s="28">
        <f t="shared" si="6"/>
        <v>2.4499999999999886</v>
      </c>
      <c r="AC34" s="28">
        <f t="shared" si="6"/>
        <v>2.515999999999991</v>
      </c>
      <c r="AD34" s="28">
        <f t="shared" si="6"/>
        <v>2.5489999999999924</v>
      </c>
      <c r="AE34" s="28">
        <f t="shared" si="6"/>
        <v>2.6049999999999898</v>
      </c>
      <c r="AF34" s="28">
        <f t="shared" si="6"/>
        <v>2.6809999999999974</v>
      </c>
      <c r="AG34" s="28">
        <f t="shared" si="6"/>
        <v>2.7489999999999952</v>
      </c>
      <c r="AH34" s="28">
        <f t="shared" si="6"/>
        <v>2.914999999999992</v>
      </c>
      <c r="AI34" s="28">
        <f t="shared" si="6"/>
        <v>3.25</v>
      </c>
      <c r="AJ34" s="28">
        <f t="shared" si="6"/>
        <v>3.3799999999999955</v>
      </c>
      <c r="AK34" s="28">
        <f t="shared" si="6"/>
        <v>3.559999999999988</v>
      </c>
      <c r="AL34" s="28">
        <f t="shared" si="6"/>
        <v>3.6899999999999977</v>
      </c>
      <c r="AM34" s="28">
        <f t="shared" si="6"/>
        <v>3.8900000000000006</v>
      </c>
    </row>
    <row r="35" spans="3:39" ht="12.75">
      <c r="C35" s="68">
        <v>52.9</v>
      </c>
      <c r="D35" s="72">
        <v>90.35</v>
      </c>
      <c r="E35" s="28">
        <f t="shared" si="4"/>
        <v>0.3719999999999999</v>
      </c>
      <c r="F35" s="28">
        <f t="shared" si="4"/>
        <v>0.42900000000000205</v>
      </c>
      <c r="G35" s="28">
        <f t="shared" si="4"/>
        <v>0.4900000000000091</v>
      </c>
      <c r="H35" s="28">
        <f t="shared" si="4"/>
        <v>0.5700000000000074</v>
      </c>
      <c r="I35" s="28">
        <f t="shared" si="4"/>
        <v>0.5880000000000081</v>
      </c>
      <c r="J35" s="28">
        <f t="shared" si="4"/>
        <v>0.6230000000000047</v>
      </c>
      <c r="K35" s="28">
        <f t="shared" si="4"/>
        <v>0.6650000000000063</v>
      </c>
      <c r="L35" s="28">
        <f t="shared" si="4"/>
        <v>0.6990000000000123</v>
      </c>
      <c r="M35" s="28">
        <f t="shared" si="4"/>
        <v>0.7580000000000098</v>
      </c>
      <c r="N35" s="28">
        <f t="shared" si="4"/>
        <v>0.811000000000007</v>
      </c>
      <c r="O35" s="28">
        <f t="shared" si="5"/>
        <v>0.8580000000000041</v>
      </c>
      <c r="P35" s="28">
        <f t="shared" si="5"/>
        <v>0.902000000000001</v>
      </c>
      <c r="Q35" s="28">
        <f t="shared" si="5"/>
        <v>0.9770000000000039</v>
      </c>
      <c r="R35" s="28">
        <f t="shared" si="5"/>
        <v>1.0620000000000118</v>
      </c>
      <c r="S35" s="28">
        <f t="shared" si="5"/>
        <v>1.1440000000000055</v>
      </c>
      <c r="T35" s="28">
        <f t="shared" si="5"/>
        <v>1.203000000000003</v>
      </c>
      <c r="U35" s="28">
        <f t="shared" si="5"/>
        <v>1.2620000000000005</v>
      </c>
      <c r="V35" s="28">
        <f t="shared" si="5"/>
        <v>1.3160000000000025</v>
      </c>
      <c r="W35" s="28">
        <f t="shared" si="5"/>
        <v>1.3629999999999995</v>
      </c>
      <c r="X35" s="28">
        <f t="shared" si="5"/>
        <v>1.406000000000006</v>
      </c>
      <c r="Y35" s="28">
        <f t="shared" si="6"/>
        <v>1.4580000000000126</v>
      </c>
      <c r="Z35" s="28">
        <f t="shared" si="6"/>
        <v>1.5170000000000101</v>
      </c>
      <c r="AA35" s="28">
        <f t="shared" si="6"/>
        <v>1.5700000000000074</v>
      </c>
      <c r="AB35" s="28">
        <f t="shared" si="6"/>
        <v>1.6400000000000006</v>
      </c>
      <c r="AC35" s="28">
        <f t="shared" si="6"/>
        <v>1.706000000000003</v>
      </c>
      <c r="AD35" s="28">
        <f t="shared" si="6"/>
        <v>1.7390000000000043</v>
      </c>
      <c r="AE35" s="28">
        <f t="shared" si="6"/>
        <v>1.7950000000000017</v>
      </c>
      <c r="AF35" s="28">
        <f t="shared" si="6"/>
        <v>1.8710000000000093</v>
      </c>
      <c r="AG35" s="28">
        <f t="shared" si="6"/>
        <v>1.9390000000000072</v>
      </c>
      <c r="AH35" s="28">
        <f t="shared" si="6"/>
        <v>2.105000000000004</v>
      </c>
      <c r="AI35" s="28">
        <f t="shared" si="6"/>
        <v>2.440000000000012</v>
      </c>
      <c r="AJ35" s="28">
        <f t="shared" si="6"/>
        <v>2.5700000000000074</v>
      </c>
      <c r="AK35" s="28">
        <f t="shared" si="6"/>
        <v>2.75</v>
      </c>
      <c r="AL35" s="28">
        <f t="shared" si="6"/>
        <v>2.8800000000000097</v>
      </c>
      <c r="AM35" s="28">
        <f t="shared" si="6"/>
        <v>3.0800000000000125</v>
      </c>
    </row>
    <row r="36" spans="3:39" ht="12.75">
      <c r="C36" s="68">
        <v>53.5</v>
      </c>
      <c r="D36" s="72">
        <v>90.23</v>
      </c>
      <c r="E36" s="28">
        <f t="shared" si="4"/>
        <v>0.4919999999999902</v>
      </c>
      <c r="F36" s="28">
        <f t="shared" si="4"/>
        <v>0.5489999999999924</v>
      </c>
      <c r="G36" s="28">
        <f t="shared" si="4"/>
        <v>0.6099999999999994</v>
      </c>
      <c r="H36" s="28">
        <f t="shared" si="4"/>
        <v>0.6899999999999977</v>
      </c>
      <c r="I36" s="28">
        <f t="shared" si="4"/>
        <v>0.7079999999999984</v>
      </c>
      <c r="J36" s="28">
        <f t="shared" si="4"/>
        <v>0.742999999999995</v>
      </c>
      <c r="K36" s="28">
        <f t="shared" si="4"/>
        <v>0.7849999999999966</v>
      </c>
      <c r="L36" s="28">
        <f t="shared" si="4"/>
        <v>0.8190000000000026</v>
      </c>
      <c r="M36" s="28">
        <f t="shared" si="4"/>
        <v>0.8780000000000001</v>
      </c>
      <c r="N36" s="28">
        <f t="shared" si="4"/>
        <v>0.9309999999999974</v>
      </c>
      <c r="O36" s="28">
        <f t="shared" si="5"/>
        <v>0.9779999999999944</v>
      </c>
      <c r="P36" s="28">
        <f t="shared" si="5"/>
        <v>1.0219999999999914</v>
      </c>
      <c r="Q36" s="28">
        <f t="shared" si="5"/>
        <v>1.0969999999999942</v>
      </c>
      <c r="R36" s="28">
        <f t="shared" si="5"/>
        <v>1.1820000000000022</v>
      </c>
      <c r="S36" s="28">
        <f t="shared" si="5"/>
        <v>1.2639999999999958</v>
      </c>
      <c r="T36" s="28">
        <f t="shared" si="5"/>
        <v>1.3229999999999933</v>
      </c>
      <c r="U36" s="28">
        <f t="shared" si="5"/>
        <v>1.3819999999999908</v>
      </c>
      <c r="V36" s="28">
        <f t="shared" si="5"/>
        <v>1.4359999999999928</v>
      </c>
      <c r="W36" s="28">
        <f t="shared" si="5"/>
        <v>1.4829999999999899</v>
      </c>
      <c r="X36" s="28">
        <f t="shared" si="5"/>
        <v>1.5259999999999962</v>
      </c>
      <c r="Y36" s="28">
        <f t="shared" si="6"/>
        <v>1.578000000000003</v>
      </c>
      <c r="Z36" s="28">
        <f t="shared" si="6"/>
        <v>1.6370000000000005</v>
      </c>
      <c r="AA36" s="28">
        <f t="shared" si="6"/>
        <v>1.6899999999999977</v>
      </c>
      <c r="AB36" s="28">
        <f t="shared" si="6"/>
        <v>1.759999999999991</v>
      </c>
      <c r="AC36" s="28">
        <f t="shared" si="6"/>
        <v>1.8259999999999934</v>
      </c>
      <c r="AD36" s="28">
        <f t="shared" si="6"/>
        <v>1.8589999999999947</v>
      </c>
      <c r="AE36" s="28">
        <f t="shared" si="6"/>
        <v>1.914999999999992</v>
      </c>
      <c r="AF36" s="28">
        <f t="shared" si="6"/>
        <v>1.9909999999999997</v>
      </c>
      <c r="AG36" s="28">
        <f t="shared" si="6"/>
        <v>2.0589999999999975</v>
      </c>
      <c r="AH36" s="28">
        <f t="shared" si="6"/>
        <v>2.2249999999999943</v>
      </c>
      <c r="AI36" s="28">
        <f t="shared" si="6"/>
        <v>2.5600000000000023</v>
      </c>
      <c r="AJ36" s="28">
        <f t="shared" si="6"/>
        <v>2.6899999999999977</v>
      </c>
      <c r="AK36" s="28">
        <f t="shared" si="6"/>
        <v>2.8699999999999903</v>
      </c>
      <c r="AL36" s="28">
        <f t="shared" si="6"/>
        <v>3</v>
      </c>
      <c r="AM36" s="28">
        <f t="shared" si="6"/>
        <v>3.200000000000003</v>
      </c>
    </row>
    <row r="37" spans="3:39" ht="12.75">
      <c r="C37" s="68">
        <v>53.9</v>
      </c>
      <c r="D37" s="72">
        <v>90.92</v>
      </c>
      <c r="E37" s="28">
        <f t="shared" si="4"/>
      </c>
      <c r="F37" s="28">
        <f t="shared" si="4"/>
      </c>
      <c r="G37" s="28">
        <f t="shared" si="4"/>
      </c>
      <c r="H37" s="28">
        <f t="shared" si="4"/>
        <v>0</v>
      </c>
      <c r="I37" s="28">
        <f t="shared" si="4"/>
        <v>0.018000000000000682</v>
      </c>
      <c r="J37" s="28">
        <f t="shared" si="4"/>
        <v>0.05299999999999727</v>
      </c>
      <c r="K37" s="28">
        <f t="shared" si="4"/>
        <v>0.09499999999999886</v>
      </c>
      <c r="L37" s="28">
        <f t="shared" si="4"/>
        <v>0.1290000000000049</v>
      </c>
      <c r="M37" s="28">
        <f t="shared" si="4"/>
        <v>0.1880000000000024</v>
      </c>
      <c r="N37" s="28">
        <f t="shared" si="4"/>
        <v>0.24099999999999966</v>
      </c>
      <c r="O37" s="28">
        <f t="shared" si="5"/>
        <v>0.2879999999999967</v>
      </c>
      <c r="P37" s="28">
        <f t="shared" si="5"/>
        <v>0.33199999999999363</v>
      </c>
      <c r="Q37" s="28">
        <f t="shared" si="5"/>
        <v>0.4069999999999965</v>
      </c>
      <c r="R37" s="28">
        <f t="shared" si="5"/>
        <v>0.49200000000000443</v>
      </c>
      <c r="S37" s="28">
        <f t="shared" si="5"/>
        <v>0.5739999999999981</v>
      </c>
      <c r="T37" s="28">
        <f t="shared" si="5"/>
        <v>0.6329999999999956</v>
      </c>
      <c r="U37" s="28">
        <f t="shared" si="5"/>
        <v>0.6919999999999931</v>
      </c>
      <c r="V37" s="28">
        <f t="shared" si="5"/>
        <v>0.7459999999999951</v>
      </c>
      <c r="W37" s="28">
        <f t="shared" si="5"/>
        <v>0.7929999999999922</v>
      </c>
      <c r="X37" s="28">
        <f t="shared" si="5"/>
        <v>0.8359999999999985</v>
      </c>
      <c r="Y37" s="28">
        <f t="shared" si="6"/>
        <v>0.8880000000000052</v>
      </c>
      <c r="Z37" s="28">
        <f t="shared" si="6"/>
        <v>0.9470000000000027</v>
      </c>
      <c r="AA37" s="28">
        <f t="shared" si="6"/>
        <v>1</v>
      </c>
      <c r="AB37" s="28">
        <f t="shared" si="6"/>
        <v>1.0699999999999932</v>
      </c>
      <c r="AC37" s="28">
        <f t="shared" si="6"/>
        <v>1.1359999999999957</v>
      </c>
      <c r="AD37" s="28">
        <f t="shared" si="6"/>
        <v>1.168999999999997</v>
      </c>
      <c r="AE37" s="28">
        <f t="shared" si="6"/>
        <v>1.2249999999999943</v>
      </c>
      <c r="AF37" s="28">
        <f t="shared" si="6"/>
        <v>1.301000000000002</v>
      </c>
      <c r="AG37" s="28">
        <f t="shared" si="6"/>
        <v>1.3689999999999998</v>
      </c>
      <c r="AH37" s="28">
        <f t="shared" si="6"/>
        <v>1.5349999999999966</v>
      </c>
      <c r="AI37" s="28">
        <f t="shared" si="6"/>
        <v>1.8700000000000045</v>
      </c>
      <c r="AJ37" s="28">
        <f t="shared" si="6"/>
        <v>2</v>
      </c>
      <c r="AK37" s="28">
        <f t="shared" si="6"/>
        <v>2.1799999999999926</v>
      </c>
      <c r="AL37" s="28">
        <f t="shared" si="6"/>
        <v>2.3100000000000023</v>
      </c>
      <c r="AM37" s="28">
        <f t="shared" si="6"/>
        <v>2.510000000000005</v>
      </c>
    </row>
    <row r="38" spans="3:39" ht="12.75">
      <c r="C38" s="68">
        <v>54</v>
      </c>
      <c r="D38" s="72">
        <v>91.5</v>
      </c>
      <c r="E38" s="28">
        <f t="shared" si="4"/>
      </c>
      <c r="F38" s="28">
        <f t="shared" si="4"/>
      </c>
      <c r="G38" s="28">
        <f t="shared" si="4"/>
      </c>
      <c r="H38" s="28">
        <f t="shared" si="4"/>
      </c>
      <c r="I38" s="28">
        <f t="shared" si="4"/>
      </c>
      <c r="J38" s="28">
        <f t="shared" si="4"/>
      </c>
      <c r="K38" s="28">
        <f t="shared" si="4"/>
      </c>
      <c r="L38" s="28">
        <f t="shared" si="4"/>
      </c>
      <c r="M38" s="28">
        <f t="shared" si="4"/>
      </c>
      <c r="N38" s="28">
        <f t="shared" si="4"/>
      </c>
      <c r="O38" s="28">
        <f t="shared" si="5"/>
      </c>
      <c r="P38" s="28">
        <f t="shared" si="5"/>
      </c>
      <c r="Q38" s="28">
        <f t="shared" si="5"/>
      </c>
      <c r="R38" s="28">
        <f t="shared" si="5"/>
      </c>
      <c r="S38" s="28">
        <f t="shared" si="5"/>
      </c>
      <c r="T38" s="28">
        <f t="shared" si="5"/>
        <v>0.05299999999999727</v>
      </c>
      <c r="U38" s="28">
        <f t="shared" si="5"/>
        <v>0.11199999999999477</v>
      </c>
      <c r="V38" s="28">
        <f t="shared" si="5"/>
        <v>0.16599999999999682</v>
      </c>
      <c r="W38" s="28">
        <f t="shared" si="5"/>
        <v>0.21299999999999386</v>
      </c>
      <c r="X38" s="28">
        <f t="shared" si="5"/>
        <v>0.2560000000000002</v>
      </c>
      <c r="Y38" s="28">
        <f t="shared" si="6"/>
        <v>0.30800000000000693</v>
      </c>
      <c r="Z38" s="28">
        <f t="shared" si="6"/>
        <v>0.36700000000000443</v>
      </c>
      <c r="AA38" s="28">
        <f t="shared" si="6"/>
        <v>0.4200000000000017</v>
      </c>
      <c r="AB38" s="28">
        <f t="shared" si="6"/>
        <v>0.4899999999999949</v>
      </c>
      <c r="AC38" s="28">
        <f t="shared" si="6"/>
        <v>0.5559999999999974</v>
      </c>
      <c r="AD38" s="28">
        <f t="shared" si="6"/>
        <v>0.5889999999999986</v>
      </c>
      <c r="AE38" s="28">
        <f t="shared" si="6"/>
        <v>0.644999999999996</v>
      </c>
      <c r="AF38" s="28">
        <f t="shared" si="6"/>
        <v>0.7210000000000036</v>
      </c>
      <c r="AG38" s="28">
        <f t="shared" si="6"/>
        <v>0.7890000000000015</v>
      </c>
      <c r="AH38" s="28">
        <f t="shared" si="6"/>
        <v>0.9549999999999983</v>
      </c>
      <c r="AI38" s="28">
        <f t="shared" si="6"/>
        <v>1.2900000000000063</v>
      </c>
      <c r="AJ38" s="28">
        <f t="shared" si="6"/>
        <v>1.4200000000000017</v>
      </c>
      <c r="AK38" s="28">
        <f t="shared" si="6"/>
        <v>1.5999999999999943</v>
      </c>
      <c r="AL38" s="28">
        <f t="shared" si="6"/>
        <v>1.730000000000004</v>
      </c>
      <c r="AM38" s="28">
        <f t="shared" si="6"/>
        <v>1.9300000000000068</v>
      </c>
    </row>
    <row r="39" spans="3:39" ht="12.75">
      <c r="C39" s="68">
        <v>54.5</v>
      </c>
      <c r="D39" s="72">
        <v>91.24</v>
      </c>
      <c r="E39" s="28">
        <f t="shared" si="4"/>
      </c>
      <c r="F39" s="28">
        <f t="shared" si="4"/>
      </c>
      <c r="G39" s="28">
        <f t="shared" si="4"/>
      </c>
      <c r="H39" s="28">
        <f t="shared" si="4"/>
      </c>
      <c r="I39" s="28">
        <f t="shared" si="4"/>
      </c>
      <c r="J39" s="28">
        <f t="shared" si="4"/>
      </c>
      <c r="K39" s="28">
        <f t="shared" si="4"/>
      </c>
      <c r="L39" s="28">
        <f t="shared" si="4"/>
      </c>
      <c r="M39" s="28">
        <f t="shared" si="4"/>
      </c>
      <c r="N39" s="28">
        <f t="shared" si="4"/>
      </c>
      <c r="O39" s="28">
        <f t="shared" si="5"/>
      </c>
      <c r="P39" s="28">
        <f t="shared" si="5"/>
        <v>0.012000000000000455</v>
      </c>
      <c r="Q39" s="28">
        <f t="shared" si="5"/>
        <v>0.0870000000000033</v>
      </c>
      <c r="R39" s="28">
        <f t="shared" si="5"/>
        <v>0.17200000000001125</v>
      </c>
      <c r="S39" s="28">
        <f t="shared" si="5"/>
        <v>0.2540000000000049</v>
      </c>
      <c r="T39" s="28">
        <f t="shared" si="5"/>
        <v>0.3130000000000024</v>
      </c>
      <c r="U39" s="28">
        <f t="shared" si="5"/>
        <v>0.3719999999999999</v>
      </c>
      <c r="V39" s="28">
        <f t="shared" si="5"/>
        <v>0.42600000000000193</v>
      </c>
      <c r="W39" s="28">
        <f t="shared" si="5"/>
        <v>0.472999999999999</v>
      </c>
      <c r="X39" s="28">
        <f t="shared" si="5"/>
        <v>0.5160000000000053</v>
      </c>
      <c r="Y39" s="28">
        <f t="shared" si="6"/>
        <v>0.568000000000012</v>
      </c>
      <c r="Z39" s="28">
        <f t="shared" si="6"/>
        <v>0.6270000000000095</v>
      </c>
      <c r="AA39" s="28">
        <f t="shared" si="6"/>
        <v>0.6800000000000068</v>
      </c>
      <c r="AB39" s="28">
        <f t="shared" si="6"/>
        <v>0.75</v>
      </c>
      <c r="AC39" s="28">
        <f t="shared" si="6"/>
        <v>0.8160000000000025</v>
      </c>
      <c r="AD39" s="28">
        <f t="shared" si="6"/>
        <v>0.8490000000000038</v>
      </c>
      <c r="AE39" s="28">
        <f t="shared" si="6"/>
        <v>0.9050000000000011</v>
      </c>
      <c r="AF39" s="28">
        <f t="shared" si="6"/>
        <v>0.9810000000000088</v>
      </c>
      <c r="AG39" s="28">
        <f t="shared" si="6"/>
        <v>1.0490000000000066</v>
      </c>
      <c r="AH39" s="28">
        <f t="shared" si="6"/>
        <v>1.2150000000000034</v>
      </c>
      <c r="AI39" s="28">
        <f t="shared" si="6"/>
        <v>1.5500000000000114</v>
      </c>
      <c r="AJ39" s="28">
        <f t="shared" si="6"/>
        <v>1.6800000000000068</v>
      </c>
      <c r="AK39" s="28">
        <f t="shared" si="6"/>
        <v>1.8599999999999994</v>
      </c>
      <c r="AL39" s="28">
        <f t="shared" si="6"/>
        <v>1.990000000000009</v>
      </c>
      <c r="AM39" s="28">
        <f t="shared" si="6"/>
        <v>2.190000000000012</v>
      </c>
    </row>
    <row r="40" spans="3:39" ht="12.75">
      <c r="C40" s="68">
        <v>57.5</v>
      </c>
      <c r="D40" s="72">
        <v>92.49</v>
      </c>
      <c r="E40" s="28">
        <f aca="true" t="shared" si="7" ref="E40:T43">IF(E$2&lt;$D40,"",E$2-$D40)</f>
      </c>
      <c r="F40" s="28">
        <f t="shared" si="7"/>
      </c>
      <c r="G40" s="28">
        <f t="shared" si="7"/>
      </c>
      <c r="H40" s="28">
        <f t="shared" si="7"/>
      </c>
      <c r="I40" s="28">
        <f t="shared" si="7"/>
      </c>
      <c r="J40" s="28">
        <f t="shared" si="7"/>
      </c>
      <c r="K40" s="28">
        <f t="shared" si="7"/>
      </c>
      <c r="L40" s="28">
        <f t="shared" si="7"/>
      </c>
      <c r="M40" s="28">
        <f t="shared" si="7"/>
      </c>
      <c r="N40" s="28">
        <f t="shared" si="7"/>
      </c>
      <c r="O40" s="28">
        <f t="shared" si="7"/>
      </c>
      <c r="P40" s="28">
        <f t="shared" si="7"/>
      </c>
      <c r="Q40" s="28">
        <f t="shared" si="7"/>
      </c>
      <c r="R40" s="28">
        <f t="shared" si="7"/>
      </c>
      <c r="S40" s="28">
        <f t="shared" si="7"/>
      </c>
      <c r="T40" s="28">
        <f t="shared" si="7"/>
      </c>
      <c r="U40" s="28">
        <f aca="true" t="shared" si="8" ref="U40:AJ43">IF(U$2&lt;$D40,"",U$2-$D40)</f>
      </c>
      <c r="V40" s="28">
        <f t="shared" si="8"/>
      </c>
      <c r="W40" s="28">
        <f t="shared" si="8"/>
      </c>
      <c r="X40" s="28">
        <f t="shared" si="8"/>
      </c>
      <c r="Y40" s="28">
        <f t="shared" si="8"/>
      </c>
      <c r="Z40" s="28">
        <f t="shared" si="8"/>
      </c>
      <c r="AA40" s="28">
        <f t="shared" si="8"/>
      </c>
      <c r="AB40" s="28">
        <f t="shared" si="8"/>
      </c>
      <c r="AC40" s="28">
        <f t="shared" si="8"/>
      </c>
      <c r="AD40" s="28">
        <f t="shared" si="8"/>
      </c>
      <c r="AE40" s="28">
        <f t="shared" si="8"/>
      </c>
      <c r="AF40" s="28">
        <f t="shared" si="8"/>
      </c>
      <c r="AG40" s="28">
        <f t="shared" si="8"/>
      </c>
      <c r="AH40" s="28">
        <f t="shared" si="8"/>
      </c>
      <c r="AI40" s="28">
        <f t="shared" si="8"/>
        <v>0.30000000000001137</v>
      </c>
      <c r="AJ40" s="28">
        <f t="shared" si="8"/>
        <v>0.4300000000000068</v>
      </c>
      <c r="AK40" s="28">
        <f aca="true" t="shared" si="9" ref="AH40:AM51">IF(AK$2&lt;$D40,"",AK$2-$D40)</f>
        <v>0.6099999999999994</v>
      </c>
      <c r="AL40" s="28">
        <f t="shared" si="9"/>
        <v>0.7400000000000091</v>
      </c>
      <c r="AM40" s="28">
        <f t="shared" si="9"/>
        <v>0.9400000000000119</v>
      </c>
    </row>
    <row r="41" spans="3:39" ht="12.75">
      <c r="C41" s="68">
        <v>60</v>
      </c>
      <c r="D41" s="72">
        <v>93.41</v>
      </c>
      <c r="E41" s="28">
        <f t="shared" si="7"/>
      </c>
      <c r="F41" s="28">
        <f t="shared" si="7"/>
      </c>
      <c r="G41" s="28">
        <f t="shared" si="7"/>
      </c>
      <c r="H41" s="28">
        <f t="shared" si="7"/>
      </c>
      <c r="I41" s="28">
        <f t="shared" si="7"/>
      </c>
      <c r="J41" s="28">
        <f t="shared" si="7"/>
      </c>
      <c r="K41" s="28">
        <f t="shared" si="7"/>
      </c>
      <c r="L41" s="28">
        <f t="shared" si="7"/>
      </c>
      <c r="M41" s="28">
        <f t="shared" si="7"/>
      </c>
      <c r="N41" s="28">
        <f t="shared" si="7"/>
      </c>
      <c r="O41" s="28">
        <f t="shared" si="7"/>
      </c>
      <c r="P41" s="28">
        <f t="shared" si="7"/>
      </c>
      <c r="Q41" s="28">
        <f t="shared" si="7"/>
      </c>
      <c r="R41" s="28">
        <f t="shared" si="7"/>
      </c>
      <c r="S41" s="28">
        <f t="shared" si="7"/>
      </c>
      <c r="T41" s="28">
        <f t="shared" si="7"/>
      </c>
      <c r="U41" s="28">
        <f t="shared" si="8"/>
      </c>
      <c r="V41" s="28">
        <f t="shared" si="8"/>
      </c>
      <c r="W41" s="28">
        <f t="shared" si="8"/>
      </c>
      <c r="X41" s="28">
        <f t="shared" si="8"/>
      </c>
      <c r="Y41" s="28">
        <f t="shared" si="8"/>
      </c>
      <c r="Z41" s="28">
        <f t="shared" si="8"/>
      </c>
      <c r="AA41" s="28">
        <f t="shared" si="8"/>
      </c>
      <c r="AB41" s="28">
        <f t="shared" si="8"/>
      </c>
      <c r="AC41" s="28">
        <f t="shared" si="8"/>
      </c>
      <c r="AD41" s="28">
        <f t="shared" si="8"/>
      </c>
      <c r="AE41" s="28">
        <f t="shared" si="8"/>
      </c>
      <c r="AF41" s="28">
        <f t="shared" si="8"/>
      </c>
      <c r="AG41" s="28">
        <f t="shared" si="8"/>
      </c>
      <c r="AH41" s="28">
        <f t="shared" si="8"/>
      </c>
      <c r="AI41" s="28">
        <f t="shared" si="8"/>
      </c>
      <c r="AJ41" s="28">
        <f t="shared" si="8"/>
      </c>
      <c r="AK41" s="28">
        <f t="shared" si="9"/>
      </c>
      <c r="AL41" s="28">
        <f t="shared" si="9"/>
      </c>
      <c r="AM41" s="28">
        <f t="shared" si="9"/>
        <v>0.020000000000010232</v>
      </c>
    </row>
    <row r="42" spans="3:39" ht="12.75">
      <c r="C42" s="68">
        <v>61.9</v>
      </c>
      <c r="D42" s="72">
        <v>93.28</v>
      </c>
      <c r="E42" s="28">
        <f t="shared" si="7"/>
      </c>
      <c r="F42" s="28">
        <f t="shared" si="7"/>
      </c>
      <c r="G42" s="28">
        <f t="shared" si="7"/>
      </c>
      <c r="H42" s="28">
        <f t="shared" si="7"/>
      </c>
      <c r="I42" s="28">
        <f t="shared" si="7"/>
      </c>
      <c r="J42" s="28">
        <f t="shared" si="7"/>
      </c>
      <c r="K42" s="28">
        <f t="shared" si="7"/>
      </c>
      <c r="L42" s="28">
        <f t="shared" si="7"/>
      </c>
      <c r="M42" s="28">
        <f t="shared" si="7"/>
      </c>
      <c r="N42" s="28">
        <f t="shared" si="7"/>
      </c>
      <c r="O42" s="28">
        <f t="shared" si="7"/>
      </c>
      <c r="P42" s="28">
        <f t="shared" si="7"/>
      </c>
      <c r="Q42" s="28">
        <f t="shared" si="7"/>
      </c>
      <c r="R42" s="28">
        <f t="shared" si="7"/>
      </c>
      <c r="S42" s="28">
        <f t="shared" si="7"/>
      </c>
      <c r="T42" s="28">
        <f t="shared" si="7"/>
      </c>
      <c r="U42" s="28">
        <f t="shared" si="8"/>
      </c>
      <c r="V42" s="28">
        <f t="shared" si="8"/>
      </c>
      <c r="W42" s="28">
        <f t="shared" si="8"/>
      </c>
      <c r="X42" s="28">
        <f t="shared" si="8"/>
      </c>
      <c r="Y42" s="28">
        <f t="shared" si="8"/>
      </c>
      <c r="Z42" s="28">
        <f t="shared" si="8"/>
      </c>
      <c r="AA42" s="28">
        <f t="shared" si="8"/>
      </c>
      <c r="AB42" s="28">
        <f t="shared" si="8"/>
      </c>
      <c r="AC42" s="28">
        <f t="shared" si="8"/>
      </c>
      <c r="AD42" s="28">
        <f t="shared" si="8"/>
      </c>
      <c r="AE42" s="28">
        <f t="shared" si="8"/>
      </c>
      <c r="AF42" s="28">
        <f t="shared" si="8"/>
      </c>
      <c r="AG42" s="28">
        <f t="shared" si="8"/>
      </c>
      <c r="AH42" s="28">
        <f t="shared" si="9"/>
      </c>
      <c r="AI42" s="28">
        <f t="shared" si="9"/>
      </c>
      <c r="AJ42" s="28">
        <f t="shared" si="9"/>
      </c>
      <c r="AK42" s="28">
        <f t="shared" si="9"/>
      </c>
      <c r="AL42" s="28">
        <f t="shared" si="9"/>
      </c>
      <c r="AM42" s="28">
        <f t="shared" si="9"/>
        <v>0.15000000000000568</v>
      </c>
    </row>
    <row r="43" spans="3:39" ht="12.75">
      <c r="C43" s="68">
        <v>64.4</v>
      </c>
      <c r="D43" s="72">
        <v>93.3</v>
      </c>
      <c r="E43" s="28">
        <f t="shared" si="7"/>
      </c>
      <c r="F43" s="28">
        <f t="shared" si="7"/>
      </c>
      <c r="G43" s="28">
        <f t="shared" si="7"/>
      </c>
      <c r="H43" s="28">
        <f t="shared" si="7"/>
      </c>
      <c r="I43" s="28">
        <f t="shared" si="7"/>
      </c>
      <c r="J43" s="28">
        <f t="shared" si="7"/>
      </c>
      <c r="K43" s="28">
        <f t="shared" si="7"/>
      </c>
      <c r="L43" s="28">
        <f t="shared" si="7"/>
      </c>
      <c r="M43" s="28">
        <f t="shared" si="7"/>
      </c>
      <c r="N43" s="28">
        <f t="shared" si="7"/>
      </c>
      <c r="O43" s="28">
        <f t="shared" si="7"/>
      </c>
      <c r="P43" s="28">
        <f t="shared" si="7"/>
      </c>
      <c r="Q43" s="28">
        <f t="shared" si="7"/>
      </c>
      <c r="R43" s="28">
        <f t="shared" si="7"/>
      </c>
      <c r="S43" s="28">
        <f t="shared" si="7"/>
      </c>
      <c r="T43" s="28">
        <f t="shared" si="7"/>
      </c>
      <c r="U43" s="28">
        <f t="shared" si="8"/>
      </c>
      <c r="V43" s="28">
        <f t="shared" si="8"/>
      </c>
      <c r="W43" s="28">
        <f t="shared" si="8"/>
      </c>
      <c r="X43" s="28">
        <f t="shared" si="8"/>
      </c>
      <c r="Y43" s="28">
        <f t="shared" si="8"/>
      </c>
      <c r="Z43" s="28">
        <f t="shared" si="8"/>
      </c>
      <c r="AA43" s="28">
        <f t="shared" si="8"/>
      </c>
      <c r="AB43" s="28">
        <f t="shared" si="8"/>
      </c>
      <c r="AC43" s="28">
        <f t="shared" si="8"/>
      </c>
      <c r="AD43" s="28">
        <f t="shared" si="8"/>
      </c>
      <c r="AE43" s="28">
        <f t="shared" si="8"/>
      </c>
      <c r="AF43" s="28">
        <f t="shared" si="8"/>
      </c>
      <c r="AG43" s="28">
        <f t="shared" si="8"/>
      </c>
      <c r="AH43" s="28">
        <f t="shared" si="9"/>
      </c>
      <c r="AI43" s="28">
        <f t="shared" si="9"/>
      </c>
      <c r="AJ43" s="28">
        <f t="shared" si="9"/>
      </c>
      <c r="AK43" s="28">
        <f t="shared" si="9"/>
      </c>
      <c r="AL43" s="28">
        <f t="shared" si="9"/>
      </c>
      <c r="AM43" s="28">
        <f t="shared" si="9"/>
        <v>0.13000000000000966</v>
      </c>
    </row>
    <row r="44" spans="3:39" ht="12.75">
      <c r="C44" s="68">
        <v>66</v>
      </c>
      <c r="D44" s="72">
        <v>94.06</v>
      </c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>
        <f t="shared" si="9"/>
      </c>
      <c r="AI44" s="28">
        <f t="shared" si="9"/>
      </c>
      <c r="AJ44" s="28">
        <f t="shared" si="9"/>
      </c>
      <c r="AK44" s="28">
        <f t="shared" si="9"/>
      </c>
      <c r="AL44" s="28">
        <f t="shared" si="9"/>
      </c>
      <c r="AM44" s="28">
        <f t="shared" si="9"/>
      </c>
    </row>
    <row r="45" spans="3:39" ht="12.75">
      <c r="C45" s="68">
        <v>68</v>
      </c>
      <c r="D45" s="72">
        <v>94.68</v>
      </c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>
        <f t="shared" si="9"/>
      </c>
      <c r="AI45" s="28">
        <f t="shared" si="9"/>
      </c>
      <c r="AJ45" s="28">
        <f t="shared" si="9"/>
      </c>
      <c r="AK45" s="28">
        <f t="shared" si="9"/>
      </c>
      <c r="AL45" s="28">
        <f t="shared" si="9"/>
      </c>
      <c r="AM45" s="28">
        <f t="shared" si="9"/>
      </c>
    </row>
    <row r="46" spans="3:39" ht="12.75">
      <c r="C46" s="68">
        <v>70</v>
      </c>
      <c r="D46" s="72">
        <v>95.08</v>
      </c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>
        <f t="shared" si="9"/>
      </c>
      <c r="AI46" s="28">
        <f t="shared" si="9"/>
      </c>
      <c r="AJ46" s="28">
        <f t="shared" si="9"/>
      </c>
      <c r="AK46" s="28">
        <f t="shared" si="9"/>
      </c>
      <c r="AL46" s="28">
        <f t="shared" si="9"/>
      </c>
      <c r="AM46" s="28">
        <f t="shared" si="9"/>
      </c>
    </row>
    <row r="47" spans="3:39" ht="12.75">
      <c r="C47" s="68">
        <v>72.7</v>
      </c>
      <c r="D47" s="72">
        <v>95.89</v>
      </c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>
        <f t="shared" si="9"/>
      </c>
      <c r="AI47" s="28">
        <f t="shared" si="9"/>
      </c>
      <c r="AJ47" s="28">
        <f t="shared" si="9"/>
      </c>
      <c r="AK47" s="28">
        <f t="shared" si="9"/>
      </c>
      <c r="AL47" s="28">
        <f t="shared" si="9"/>
      </c>
      <c r="AM47" s="28">
        <f t="shared" si="9"/>
      </c>
    </row>
    <row r="48" spans="3:39" ht="12.75">
      <c r="C48" s="68">
        <v>75.5</v>
      </c>
      <c r="D48" s="72">
        <v>96.38</v>
      </c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>
        <f t="shared" si="9"/>
      </c>
      <c r="AI48" s="28">
        <f t="shared" si="9"/>
      </c>
      <c r="AJ48" s="28">
        <f t="shared" si="9"/>
      </c>
      <c r="AK48" s="28">
        <f t="shared" si="9"/>
      </c>
      <c r="AL48" s="28">
        <f t="shared" si="9"/>
      </c>
      <c r="AM48" s="28">
        <f t="shared" si="9"/>
      </c>
    </row>
    <row r="49" spans="3:39" ht="12.75">
      <c r="C49" s="68">
        <v>82</v>
      </c>
      <c r="D49" s="72">
        <v>96.44</v>
      </c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>
        <f t="shared" si="9"/>
      </c>
      <c r="AI49" s="28">
        <f t="shared" si="9"/>
      </c>
      <c r="AJ49" s="28">
        <f t="shared" si="9"/>
      </c>
      <c r="AK49" s="28">
        <f t="shared" si="9"/>
      </c>
      <c r="AL49" s="28">
        <f t="shared" si="9"/>
      </c>
      <c r="AM49" s="28">
        <f t="shared" si="9"/>
      </c>
    </row>
    <row r="50" spans="3:39" ht="12.75">
      <c r="C50" s="68">
        <v>86</v>
      </c>
      <c r="D50" s="72">
        <v>97.04</v>
      </c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>
        <f t="shared" si="9"/>
      </c>
      <c r="AI50" s="28">
        <f t="shared" si="9"/>
      </c>
      <c r="AJ50" s="28">
        <f t="shared" si="9"/>
      </c>
      <c r="AK50" s="28">
        <f t="shared" si="9"/>
      </c>
      <c r="AL50" s="28">
        <f t="shared" si="9"/>
      </c>
      <c r="AM50" s="28">
        <f t="shared" si="9"/>
      </c>
    </row>
    <row r="51" spans="3:39" ht="12.75">
      <c r="C51" s="68">
        <v>86.5</v>
      </c>
      <c r="D51" s="72">
        <v>99.71</v>
      </c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>
        <f t="shared" si="9"/>
      </c>
      <c r="AI51" s="28">
        <f t="shared" si="9"/>
      </c>
      <c r="AJ51" s="28">
        <f t="shared" si="9"/>
      </c>
      <c r="AK51" s="28">
        <f t="shared" si="9"/>
      </c>
      <c r="AL51" s="28">
        <f t="shared" si="9"/>
      </c>
      <c r="AM51" s="28">
        <f t="shared" si="9"/>
      </c>
    </row>
    <row r="52" spans="3:39" ht="12.75">
      <c r="C52" s="68">
        <v>87.5</v>
      </c>
      <c r="D52" s="77">
        <v>100</v>
      </c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>
        <f aca="true" t="shared" si="10" ref="AH52:AM52">IF(AH$2&lt;$D52,"",AH$2-$D52)</f>
      </c>
      <c r="AI52" s="28">
        <f t="shared" si="10"/>
      </c>
      <c r="AJ52" s="28">
        <f t="shared" si="10"/>
      </c>
      <c r="AK52" s="28">
        <f t="shared" si="10"/>
      </c>
      <c r="AL52" s="28">
        <f t="shared" si="10"/>
      </c>
      <c r="AM52" s="28">
        <f t="shared" si="10"/>
      </c>
    </row>
    <row r="53" spans="5:39" ht="12.75"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</row>
    <row r="54" spans="5:39" ht="12.75"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</row>
    <row r="55" spans="5:39" ht="12.75"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</row>
    <row r="56" spans="3:39" ht="12.75">
      <c r="C56" s="6" t="s">
        <v>99</v>
      </c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</row>
    <row r="57" spans="3:39" ht="12.75">
      <c r="C57" t="s">
        <v>8</v>
      </c>
      <c r="D57" t="s">
        <v>9</v>
      </c>
      <c r="E57" t="s">
        <v>100</v>
      </c>
      <c r="F57" t="s">
        <v>101</v>
      </c>
      <c r="G57" t="s">
        <v>102</v>
      </c>
      <c r="H57" t="s">
        <v>103</v>
      </c>
      <c r="I57" t="s">
        <v>104</v>
      </c>
      <c r="J57" t="s">
        <v>105</v>
      </c>
      <c r="K57" t="s">
        <v>106</v>
      </c>
      <c r="L57" t="s">
        <v>107</v>
      </c>
      <c r="M57" t="s">
        <v>108</v>
      </c>
      <c r="N57" t="s">
        <v>109</v>
      </c>
      <c r="O57" t="s">
        <v>110</v>
      </c>
      <c r="P57" t="s">
        <v>111</v>
      </c>
      <c r="Q57" t="s">
        <v>112</v>
      </c>
      <c r="R57" t="s">
        <v>113</v>
      </c>
      <c r="S57" t="s">
        <v>114</v>
      </c>
      <c r="T57" t="s">
        <v>115</v>
      </c>
      <c r="U57" t="s">
        <v>116</v>
      </c>
      <c r="V57" t="s">
        <v>117</v>
      </c>
      <c r="W57" t="s">
        <v>118</v>
      </c>
      <c r="X57" t="s">
        <v>119</v>
      </c>
      <c r="Y57" t="s">
        <v>120</v>
      </c>
      <c r="Z57" t="s">
        <v>121</v>
      </c>
      <c r="AA57" t="s">
        <v>122</v>
      </c>
      <c r="AB57" t="s">
        <v>123</v>
      </c>
      <c r="AC57" t="s">
        <v>124</v>
      </c>
      <c r="AD57" t="s">
        <v>125</v>
      </c>
      <c r="AE57" t="s">
        <v>126</v>
      </c>
      <c r="AF57" t="s">
        <v>127</v>
      </c>
      <c r="AG57" t="s">
        <v>128</v>
      </c>
      <c r="AH57" t="s">
        <v>129</v>
      </c>
      <c r="AI57" t="s">
        <v>130</v>
      </c>
      <c r="AJ57" t="s">
        <v>131</v>
      </c>
      <c r="AK57" t="s">
        <v>132</v>
      </c>
      <c r="AL57" t="s">
        <v>133</v>
      </c>
      <c r="AM57" t="s">
        <v>134</v>
      </c>
    </row>
    <row r="58" spans="3:28" ht="12.75">
      <c r="C58" s="72">
        <v>1</v>
      </c>
      <c r="D58" s="72">
        <v>101.94</v>
      </c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</row>
    <row r="59" spans="3:28" ht="12.75">
      <c r="C59" s="72">
        <v>6.38</v>
      </c>
      <c r="D59" s="72">
        <v>100.64</v>
      </c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</row>
    <row r="60" spans="3:28" ht="12.75">
      <c r="C60" s="68">
        <v>8</v>
      </c>
      <c r="D60" s="72">
        <v>97.99</v>
      </c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</row>
    <row r="61" spans="3:28" ht="12.75">
      <c r="C61" s="68">
        <v>15</v>
      </c>
      <c r="D61" s="72">
        <v>95.34</v>
      </c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</row>
    <row r="62" spans="3:39" ht="12.75">
      <c r="C62" s="68">
        <v>16.2</v>
      </c>
      <c r="D62" s="72">
        <v>91.83</v>
      </c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>
        <v>0.07</v>
      </c>
      <c r="AA62">
        <v>0.13</v>
      </c>
      <c r="AB62">
        <v>0.2</v>
      </c>
      <c r="AC62">
        <v>0.26</v>
      </c>
      <c r="AD62">
        <v>0.3</v>
      </c>
      <c r="AE62">
        <v>0.37</v>
      </c>
      <c r="AF62">
        <v>0.47</v>
      </c>
      <c r="AG62">
        <v>0.57</v>
      </c>
      <c r="AH62">
        <v>0.86</v>
      </c>
      <c r="AI62">
        <v>1.67</v>
      </c>
      <c r="AJ62">
        <v>2.13</v>
      </c>
      <c r="AK62">
        <v>2.51</v>
      </c>
      <c r="AL62">
        <v>2.89</v>
      </c>
      <c r="AM62">
        <v>3.28</v>
      </c>
    </row>
    <row r="63" spans="3:28" ht="12.75">
      <c r="C63" s="68">
        <v>17.5</v>
      </c>
      <c r="D63" s="72">
        <v>93.71</v>
      </c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</row>
    <row r="64" spans="3:39" ht="12.75">
      <c r="C64" s="68">
        <v>28</v>
      </c>
      <c r="D64" s="72">
        <v>93.03</v>
      </c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K64">
        <v>0.37</v>
      </c>
      <c r="AL64">
        <v>0.79</v>
      </c>
      <c r="AM64">
        <v>1.29</v>
      </c>
    </row>
    <row r="65" spans="3:39" ht="12.75">
      <c r="C65" s="68">
        <v>29.6</v>
      </c>
      <c r="D65" s="72">
        <v>91.76</v>
      </c>
      <c r="L65"/>
      <c r="M65"/>
      <c r="N65"/>
      <c r="O65"/>
      <c r="P65"/>
      <c r="Q65"/>
      <c r="R65"/>
      <c r="S65"/>
      <c r="T65"/>
      <c r="U65"/>
      <c r="V65"/>
      <c r="W65"/>
      <c r="X65"/>
      <c r="Y65">
        <v>0.07</v>
      </c>
      <c r="Z65">
        <v>0.13</v>
      </c>
      <c r="AA65">
        <v>0.18</v>
      </c>
      <c r="AB65">
        <v>0.25</v>
      </c>
      <c r="AC65">
        <v>0.32</v>
      </c>
      <c r="AD65">
        <v>0.35</v>
      </c>
      <c r="AE65">
        <v>0.42</v>
      </c>
      <c r="AF65">
        <v>0.52</v>
      </c>
      <c r="AG65">
        <v>0.62</v>
      </c>
      <c r="AH65">
        <v>0.92</v>
      </c>
      <c r="AI65">
        <v>1.75</v>
      </c>
      <c r="AJ65">
        <v>2.22</v>
      </c>
      <c r="AK65">
        <v>2.6</v>
      </c>
      <c r="AL65">
        <v>2.99</v>
      </c>
      <c r="AM65">
        <v>3.38</v>
      </c>
    </row>
    <row r="66" spans="3:39" ht="12.75">
      <c r="C66" s="68">
        <v>31.3</v>
      </c>
      <c r="D66" s="72">
        <v>92.03</v>
      </c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>
        <v>0.06</v>
      </c>
      <c r="AD66">
        <v>0.11</v>
      </c>
      <c r="AE66">
        <v>0.19</v>
      </c>
      <c r="AF66">
        <v>0.29</v>
      </c>
      <c r="AG66">
        <v>0.39</v>
      </c>
      <c r="AH66">
        <v>0.66</v>
      </c>
      <c r="AI66">
        <v>1.43</v>
      </c>
      <c r="AJ66">
        <v>1.86</v>
      </c>
      <c r="AK66">
        <v>2.24</v>
      </c>
      <c r="AL66">
        <v>2.61</v>
      </c>
      <c r="AM66">
        <v>3</v>
      </c>
    </row>
    <row r="67" spans="3:39" ht="12.75">
      <c r="C67" s="68">
        <v>32.5</v>
      </c>
      <c r="D67" s="72">
        <v>93.14</v>
      </c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L67">
        <v>0.47</v>
      </c>
      <c r="AM67">
        <v>1.04</v>
      </c>
    </row>
    <row r="68" spans="3:39" ht="12.75">
      <c r="C68" s="68">
        <v>35.1</v>
      </c>
      <c r="D68" s="72">
        <v>92.99</v>
      </c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K68">
        <v>0.49</v>
      </c>
      <c r="AL68">
        <v>0.89</v>
      </c>
      <c r="AM68">
        <v>1.38</v>
      </c>
    </row>
    <row r="69" spans="3:39" ht="12.75">
      <c r="C69" s="68">
        <v>37</v>
      </c>
      <c r="D69" s="72">
        <v>90.91</v>
      </c>
      <c r="H69">
        <v>0.01</v>
      </c>
      <c r="I69">
        <v>0.01</v>
      </c>
      <c r="J69">
        <v>0.02</v>
      </c>
      <c r="K69">
        <v>0.04</v>
      </c>
      <c r="L69">
        <v>0.05</v>
      </c>
      <c r="M69">
        <v>0.07</v>
      </c>
      <c r="N69">
        <v>0.09</v>
      </c>
      <c r="O69">
        <v>0.11</v>
      </c>
      <c r="P69">
        <v>0.12</v>
      </c>
      <c r="Q69">
        <v>0.16</v>
      </c>
      <c r="R69">
        <v>0.2</v>
      </c>
      <c r="S69">
        <v>0.25</v>
      </c>
      <c r="T69">
        <v>0.29</v>
      </c>
      <c r="U69">
        <v>0.34</v>
      </c>
      <c r="V69">
        <v>0.38</v>
      </c>
      <c r="W69">
        <v>0.43</v>
      </c>
      <c r="X69">
        <v>0.48</v>
      </c>
      <c r="Y69">
        <v>0.53</v>
      </c>
      <c r="Z69">
        <v>0.58</v>
      </c>
      <c r="AA69">
        <v>0.63</v>
      </c>
      <c r="AB69">
        <v>0.7</v>
      </c>
      <c r="AC69">
        <v>0.79</v>
      </c>
      <c r="AD69">
        <v>0.83</v>
      </c>
      <c r="AE69">
        <v>0.91</v>
      </c>
      <c r="AF69">
        <v>1.05</v>
      </c>
      <c r="AG69">
        <v>1.19</v>
      </c>
      <c r="AH69">
        <v>1.57</v>
      </c>
      <c r="AI69">
        <v>2.62</v>
      </c>
      <c r="AJ69">
        <v>3.2</v>
      </c>
      <c r="AK69">
        <v>3.61</v>
      </c>
      <c r="AL69">
        <v>4.05</v>
      </c>
      <c r="AM69">
        <v>4.45</v>
      </c>
    </row>
    <row r="70" spans="3:39" ht="12.75">
      <c r="C70" s="68">
        <v>37.3</v>
      </c>
      <c r="D70" s="72">
        <v>89.41</v>
      </c>
      <c r="E70">
        <v>0.1</v>
      </c>
      <c r="F70">
        <v>0.12</v>
      </c>
      <c r="G70">
        <v>0.14</v>
      </c>
      <c r="H70">
        <v>0.18</v>
      </c>
      <c r="I70">
        <v>0.19</v>
      </c>
      <c r="J70">
        <v>0.2</v>
      </c>
      <c r="K70">
        <v>0.23</v>
      </c>
      <c r="L70">
        <v>0.25</v>
      </c>
      <c r="M70">
        <v>0.28</v>
      </c>
      <c r="N70">
        <v>0.32</v>
      </c>
      <c r="O70">
        <v>0.35</v>
      </c>
      <c r="P70">
        <v>0.38</v>
      </c>
      <c r="Q70">
        <v>0.44</v>
      </c>
      <c r="R70">
        <v>0.5</v>
      </c>
      <c r="S70">
        <v>0.58</v>
      </c>
      <c r="T70">
        <v>0.64</v>
      </c>
      <c r="U70">
        <v>0.72</v>
      </c>
      <c r="V70">
        <v>0.8</v>
      </c>
      <c r="W70">
        <v>0.88</v>
      </c>
      <c r="X70">
        <v>0.95</v>
      </c>
      <c r="Y70">
        <v>1.02</v>
      </c>
      <c r="Z70">
        <v>1.09</v>
      </c>
      <c r="AA70">
        <v>1.16</v>
      </c>
      <c r="AB70">
        <v>1.26</v>
      </c>
      <c r="AC70">
        <v>1.38</v>
      </c>
      <c r="AD70">
        <v>1.43</v>
      </c>
      <c r="AE70">
        <v>1.56</v>
      </c>
      <c r="AF70">
        <v>1.75</v>
      </c>
      <c r="AG70">
        <v>1.94</v>
      </c>
      <c r="AH70">
        <v>2.47</v>
      </c>
      <c r="AI70">
        <v>3.89</v>
      </c>
      <c r="AJ70">
        <v>4.65</v>
      </c>
      <c r="AK70">
        <v>5.12</v>
      </c>
      <c r="AL70">
        <v>5.66</v>
      </c>
      <c r="AM70">
        <v>6.09</v>
      </c>
    </row>
    <row r="71" spans="3:39" ht="12.75">
      <c r="C71" s="68">
        <v>39</v>
      </c>
      <c r="D71" s="72">
        <v>89.23</v>
      </c>
      <c r="E71">
        <v>0.11</v>
      </c>
      <c r="F71">
        <v>0.13</v>
      </c>
      <c r="G71">
        <v>0.16</v>
      </c>
      <c r="H71">
        <v>0.19</v>
      </c>
      <c r="I71">
        <v>0.2</v>
      </c>
      <c r="J71">
        <v>0.22</v>
      </c>
      <c r="K71">
        <v>0.24</v>
      </c>
      <c r="L71">
        <v>0.26</v>
      </c>
      <c r="M71">
        <v>0.3</v>
      </c>
      <c r="N71">
        <v>0.34</v>
      </c>
      <c r="O71">
        <v>0.38</v>
      </c>
      <c r="P71">
        <v>0.41</v>
      </c>
      <c r="Q71">
        <v>0.46</v>
      </c>
      <c r="R71">
        <v>0.53</v>
      </c>
      <c r="S71">
        <v>0.61</v>
      </c>
      <c r="T71">
        <v>0.68</v>
      </c>
      <c r="U71">
        <v>0.76</v>
      </c>
      <c r="V71">
        <v>0.84</v>
      </c>
      <c r="W71">
        <v>0.92</v>
      </c>
      <c r="X71">
        <v>1</v>
      </c>
      <c r="Y71">
        <v>1.07</v>
      </c>
      <c r="Z71">
        <v>1.14</v>
      </c>
      <c r="AA71">
        <v>1.22</v>
      </c>
      <c r="AB71">
        <v>1.32</v>
      </c>
      <c r="AC71">
        <v>1.44</v>
      </c>
      <c r="AD71">
        <v>1.5</v>
      </c>
      <c r="AE71">
        <v>1.63</v>
      </c>
      <c r="AF71">
        <v>1.83</v>
      </c>
      <c r="AG71">
        <v>2.02</v>
      </c>
      <c r="AH71">
        <v>2.57</v>
      </c>
      <c r="AI71">
        <v>4.02</v>
      </c>
      <c r="AJ71">
        <v>4.8</v>
      </c>
      <c r="AK71">
        <v>5.28</v>
      </c>
      <c r="AL71">
        <v>5.84</v>
      </c>
      <c r="AM71">
        <v>6.27</v>
      </c>
    </row>
    <row r="72" spans="3:39" ht="12.75">
      <c r="C72" s="68">
        <v>40.5</v>
      </c>
      <c r="D72" s="72">
        <v>89.83</v>
      </c>
      <c r="E72">
        <v>0.08</v>
      </c>
      <c r="F72">
        <v>0.1</v>
      </c>
      <c r="G72">
        <v>0.11</v>
      </c>
      <c r="H72">
        <v>0.14</v>
      </c>
      <c r="I72">
        <v>0.15</v>
      </c>
      <c r="J72">
        <v>0.17</v>
      </c>
      <c r="K72">
        <v>0.19</v>
      </c>
      <c r="L72">
        <v>0.2</v>
      </c>
      <c r="M72">
        <v>0.23</v>
      </c>
      <c r="N72">
        <v>0.26</v>
      </c>
      <c r="O72">
        <v>0.29</v>
      </c>
      <c r="P72">
        <v>0.32</v>
      </c>
      <c r="Q72">
        <v>0.37</v>
      </c>
      <c r="R72">
        <v>0.43</v>
      </c>
      <c r="S72">
        <v>0.5</v>
      </c>
      <c r="T72">
        <v>0.56</v>
      </c>
      <c r="U72">
        <v>0.63</v>
      </c>
      <c r="V72">
        <v>0.7</v>
      </c>
      <c r="W72">
        <v>0.77</v>
      </c>
      <c r="X72">
        <v>0.83</v>
      </c>
      <c r="Y72">
        <v>0.89</v>
      </c>
      <c r="Z72">
        <v>0.96</v>
      </c>
      <c r="AA72">
        <v>1.03</v>
      </c>
      <c r="AB72">
        <v>1.12</v>
      </c>
      <c r="AC72">
        <v>1.23</v>
      </c>
      <c r="AD72">
        <v>1.28</v>
      </c>
      <c r="AE72">
        <v>1.39</v>
      </c>
      <c r="AF72">
        <v>1.57</v>
      </c>
      <c r="AG72">
        <v>1.75</v>
      </c>
      <c r="AH72">
        <v>2.24</v>
      </c>
      <c r="AI72">
        <v>3.55</v>
      </c>
      <c r="AJ72">
        <v>4.27</v>
      </c>
      <c r="AK72">
        <v>4.72</v>
      </c>
      <c r="AL72">
        <v>5.24</v>
      </c>
      <c r="AM72">
        <v>5.66</v>
      </c>
    </row>
    <row r="73" spans="3:39" ht="12.75">
      <c r="C73" s="68">
        <v>42.7</v>
      </c>
      <c r="D73" s="72">
        <v>89.18</v>
      </c>
      <c r="E73">
        <v>0.11</v>
      </c>
      <c r="F73">
        <v>0.14</v>
      </c>
      <c r="G73">
        <v>0.16</v>
      </c>
      <c r="H73">
        <v>0.2</v>
      </c>
      <c r="I73">
        <v>0.21</v>
      </c>
      <c r="J73">
        <v>0.22</v>
      </c>
      <c r="K73">
        <v>0.25</v>
      </c>
      <c r="L73">
        <v>0.27</v>
      </c>
      <c r="M73">
        <v>0.31</v>
      </c>
      <c r="N73">
        <v>0.35</v>
      </c>
      <c r="O73">
        <v>0.38</v>
      </c>
      <c r="P73">
        <v>0.42</v>
      </c>
      <c r="Q73">
        <v>0.47</v>
      </c>
      <c r="R73">
        <v>0.54</v>
      </c>
      <c r="S73">
        <v>0.62</v>
      </c>
      <c r="T73">
        <v>0.69</v>
      </c>
      <c r="U73">
        <v>0.77</v>
      </c>
      <c r="V73">
        <v>0.85</v>
      </c>
      <c r="W73">
        <v>0.93</v>
      </c>
      <c r="X73">
        <v>1.01</v>
      </c>
      <c r="Y73">
        <v>1.08</v>
      </c>
      <c r="Z73">
        <v>1.16</v>
      </c>
      <c r="AA73">
        <v>1.23</v>
      </c>
      <c r="AB73">
        <v>1.34</v>
      </c>
      <c r="AC73">
        <v>1.45</v>
      </c>
      <c r="AD73">
        <v>1.51</v>
      </c>
      <c r="AE73">
        <v>1.65</v>
      </c>
      <c r="AF73">
        <v>1.85</v>
      </c>
      <c r="AG73">
        <v>2.04</v>
      </c>
      <c r="AH73">
        <v>2.6</v>
      </c>
      <c r="AI73">
        <v>4.06</v>
      </c>
      <c r="AJ73">
        <v>4.85</v>
      </c>
      <c r="AK73">
        <v>5.33</v>
      </c>
      <c r="AL73">
        <v>5.89</v>
      </c>
      <c r="AM73">
        <v>6.32</v>
      </c>
    </row>
    <row r="74" spans="3:39" ht="12.75">
      <c r="C74" s="68">
        <v>45.2</v>
      </c>
      <c r="D74" s="72">
        <v>89.68</v>
      </c>
      <c r="E74">
        <v>0.09</v>
      </c>
      <c r="F74">
        <v>0.11</v>
      </c>
      <c r="G74">
        <v>0.13</v>
      </c>
      <c r="H74">
        <v>0.16</v>
      </c>
      <c r="I74">
        <v>0.16</v>
      </c>
      <c r="J74">
        <v>0.18</v>
      </c>
      <c r="K74">
        <v>0.2</v>
      </c>
      <c r="L74">
        <v>0.22</v>
      </c>
      <c r="M74">
        <v>0.25</v>
      </c>
      <c r="N74">
        <v>0.28</v>
      </c>
      <c r="O74">
        <v>0.32</v>
      </c>
      <c r="P74">
        <v>0.35</v>
      </c>
      <c r="Q74">
        <v>0.39</v>
      </c>
      <c r="R74">
        <v>0.46</v>
      </c>
      <c r="S74">
        <v>0.52</v>
      </c>
      <c r="T74">
        <v>0.59</v>
      </c>
      <c r="U74">
        <v>0.66</v>
      </c>
      <c r="V74">
        <v>0.73</v>
      </c>
      <c r="W74">
        <v>0.81</v>
      </c>
      <c r="X74">
        <v>0.88</v>
      </c>
      <c r="Y74">
        <v>0.94</v>
      </c>
      <c r="Z74">
        <v>1.01</v>
      </c>
      <c r="AA74">
        <v>1.08</v>
      </c>
      <c r="AB74">
        <v>1.17</v>
      </c>
      <c r="AC74">
        <v>1.28</v>
      </c>
      <c r="AD74">
        <v>1.34</v>
      </c>
      <c r="AE74">
        <v>1.45</v>
      </c>
      <c r="AF74">
        <v>1.64</v>
      </c>
      <c r="AG74">
        <v>1.82</v>
      </c>
      <c r="AH74">
        <v>2.33</v>
      </c>
      <c r="AI74">
        <v>3.67</v>
      </c>
      <c r="AJ74">
        <v>4.4</v>
      </c>
      <c r="AK74">
        <v>4.87</v>
      </c>
      <c r="AL74">
        <v>5.39</v>
      </c>
      <c r="AM74">
        <v>5.81</v>
      </c>
    </row>
    <row r="75" spans="3:39" ht="12.75">
      <c r="C75" s="68">
        <v>46.2</v>
      </c>
      <c r="D75" s="72">
        <v>91.56</v>
      </c>
      <c r="L75"/>
      <c r="M75"/>
      <c r="N75"/>
      <c r="O75"/>
      <c r="P75"/>
      <c r="Q75"/>
      <c r="R75"/>
      <c r="S75"/>
      <c r="T75"/>
      <c r="U75">
        <v>0.06</v>
      </c>
      <c r="V75">
        <v>0.1</v>
      </c>
      <c r="W75">
        <v>0.14</v>
      </c>
      <c r="X75">
        <v>0.18</v>
      </c>
      <c r="Y75">
        <v>0.22</v>
      </c>
      <c r="Z75">
        <v>0.27</v>
      </c>
      <c r="AA75">
        <v>0.32</v>
      </c>
      <c r="AB75">
        <v>0.38</v>
      </c>
      <c r="AC75">
        <v>0.45</v>
      </c>
      <c r="AD75">
        <v>0.48</v>
      </c>
      <c r="AE75">
        <v>0.55</v>
      </c>
      <c r="AF75">
        <v>0.66</v>
      </c>
      <c r="AG75">
        <v>0.77</v>
      </c>
      <c r="AH75">
        <v>1.09</v>
      </c>
      <c r="AI75">
        <v>1.97</v>
      </c>
      <c r="AJ75">
        <v>2.46</v>
      </c>
      <c r="AK75">
        <v>2.85</v>
      </c>
      <c r="AL75">
        <v>3.25</v>
      </c>
      <c r="AM75">
        <v>3.65</v>
      </c>
    </row>
    <row r="76" spans="3:39" ht="12.75">
      <c r="C76" s="68">
        <v>47.9</v>
      </c>
      <c r="D76" s="72">
        <v>89.75</v>
      </c>
      <c r="E76">
        <v>0.08</v>
      </c>
      <c r="F76">
        <v>0.1</v>
      </c>
      <c r="G76">
        <v>0.12</v>
      </c>
      <c r="H76">
        <v>0.15</v>
      </c>
      <c r="I76">
        <v>0.16</v>
      </c>
      <c r="J76">
        <v>0.17</v>
      </c>
      <c r="K76">
        <v>0.19</v>
      </c>
      <c r="L76">
        <v>0.21</v>
      </c>
      <c r="M76">
        <v>0.24</v>
      </c>
      <c r="N76">
        <v>0.28</v>
      </c>
      <c r="O76">
        <v>0.31</v>
      </c>
      <c r="P76">
        <v>0.34</v>
      </c>
      <c r="Q76">
        <v>0.38</v>
      </c>
      <c r="R76">
        <v>0.44</v>
      </c>
      <c r="S76">
        <v>0.51</v>
      </c>
      <c r="T76">
        <v>0.57</v>
      </c>
      <c r="U76">
        <v>0.65</v>
      </c>
      <c r="V76">
        <v>0.72</v>
      </c>
      <c r="W76">
        <v>0.79</v>
      </c>
      <c r="X76">
        <v>0.86</v>
      </c>
      <c r="Y76">
        <v>0.92</v>
      </c>
      <c r="Z76">
        <v>0.99</v>
      </c>
      <c r="AA76">
        <v>1.05</v>
      </c>
      <c r="AB76">
        <v>1.15</v>
      </c>
      <c r="AC76">
        <v>1.25</v>
      </c>
      <c r="AD76">
        <v>1.31</v>
      </c>
      <c r="AE76">
        <v>1.43</v>
      </c>
      <c r="AF76">
        <v>1.61</v>
      </c>
      <c r="AG76">
        <v>1.78</v>
      </c>
      <c r="AH76">
        <v>2.29</v>
      </c>
      <c r="AI76">
        <v>3.62</v>
      </c>
      <c r="AJ76">
        <v>4.34</v>
      </c>
      <c r="AK76">
        <v>4.8</v>
      </c>
      <c r="AL76">
        <v>5.32</v>
      </c>
      <c r="AM76">
        <v>5.74</v>
      </c>
    </row>
    <row r="77" spans="3:39" ht="12.75">
      <c r="C77" s="68">
        <v>49.5</v>
      </c>
      <c r="D77" s="72">
        <v>89.39</v>
      </c>
      <c r="E77">
        <v>0.1</v>
      </c>
      <c r="F77">
        <v>0.12</v>
      </c>
      <c r="G77">
        <v>0.15</v>
      </c>
      <c r="H77">
        <v>0.18</v>
      </c>
      <c r="I77">
        <v>0.19</v>
      </c>
      <c r="J77">
        <v>0.21</v>
      </c>
      <c r="K77">
        <v>0.23</v>
      </c>
      <c r="L77">
        <v>0.25</v>
      </c>
      <c r="M77">
        <v>0.28</v>
      </c>
      <c r="N77">
        <v>0.32</v>
      </c>
      <c r="O77">
        <v>0.35</v>
      </c>
      <c r="P77">
        <v>0.39</v>
      </c>
      <c r="Q77">
        <v>0.44</v>
      </c>
      <c r="R77">
        <v>0.51</v>
      </c>
      <c r="S77">
        <v>0.58</v>
      </c>
      <c r="T77">
        <v>0.65</v>
      </c>
      <c r="U77">
        <v>0.73</v>
      </c>
      <c r="V77">
        <v>0.81</v>
      </c>
      <c r="W77">
        <v>0.88</v>
      </c>
      <c r="X77">
        <v>0.96</v>
      </c>
      <c r="Y77">
        <v>1.02</v>
      </c>
      <c r="Z77">
        <v>1.1</v>
      </c>
      <c r="AA77">
        <v>1.17</v>
      </c>
      <c r="AB77">
        <v>1.27</v>
      </c>
      <c r="AC77">
        <v>1.38</v>
      </c>
      <c r="AD77">
        <v>1.44</v>
      </c>
      <c r="AE77">
        <v>1.57</v>
      </c>
      <c r="AF77">
        <v>1.76</v>
      </c>
      <c r="AG77">
        <v>1.95</v>
      </c>
      <c r="AH77">
        <v>2.49</v>
      </c>
      <c r="AI77">
        <v>3.9</v>
      </c>
      <c r="AJ77">
        <v>4.66</v>
      </c>
      <c r="AK77">
        <v>5.14</v>
      </c>
      <c r="AL77">
        <v>5.68</v>
      </c>
      <c r="AM77">
        <v>6.11</v>
      </c>
    </row>
    <row r="78" spans="3:39" ht="12.75">
      <c r="C78" s="68">
        <v>52</v>
      </c>
      <c r="D78" s="72">
        <v>89.54</v>
      </c>
      <c r="E78">
        <v>0.1</v>
      </c>
      <c r="F78">
        <v>0.11</v>
      </c>
      <c r="G78">
        <v>0.14</v>
      </c>
      <c r="H78">
        <v>0.17</v>
      </c>
      <c r="I78">
        <v>0.18</v>
      </c>
      <c r="J78">
        <v>0.19</v>
      </c>
      <c r="K78">
        <v>0.21</v>
      </c>
      <c r="L78">
        <v>0.23</v>
      </c>
      <c r="M78">
        <v>0.27</v>
      </c>
      <c r="N78">
        <v>0.3</v>
      </c>
      <c r="O78">
        <v>0.33</v>
      </c>
      <c r="P78">
        <v>0.37</v>
      </c>
      <c r="Q78">
        <v>0.42</v>
      </c>
      <c r="R78">
        <v>0.48</v>
      </c>
      <c r="S78">
        <v>0.55</v>
      </c>
      <c r="T78">
        <v>0.62</v>
      </c>
      <c r="U78">
        <v>0.69</v>
      </c>
      <c r="V78">
        <v>0.77</v>
      </c>
      <c r="W78">
        <v>0.84</v>
      </c>
      <c r="X78">
        <v>0.92</v>
      </c>
      <c r="Y78">
        <v>0.98</v>
      </c>
      <c r="Z78">
        <v>1.05</v>
      </c>
      <c r="AA78">
        <v>1.12</v>
      </c>
      <c r="AB78">
        <v>1.22</v>
      </c>
      <c r="AC78">
        <v>1.33</v>
      </c>
      <c r="AD78">
        <v>1.39</v>
      </c>
      <c r="AE78">
        <v>1.51</v>
      </c>
      <c r="AF78">
        <v>1.7</v>
      </c>
      <c r="AG78">
        <v>1.88</v>
      </c>
      <c r="AH78">
        <v>2.4</v>
      </c>
      <c r="AI78">
        <v>3.78</v>
      </c>
      <c r="AJ78">
        <v>4.53</v>
      </c>
      <c r="AK78">
        <v>5</v>
      </c>
      <c r="AL78">
        <v>5.53</v>
      </c>
      <c r="AM78">
        <v>5.96</v>
      </c>
    </row>
    <row r="79" spans="3:39" ht="12.75">
      <c r="C79" s="68">
        <v>52.9</v>
      </c>
      <c r="D79" s="72">
        <v>90.35</v>
      </c>
      <c r="E79">
        <v>0.04</v>
      </c>
      <c r="F79">
        <v>0.06</v>
      </c>
      <c r="G79">
        <v>0.07</v>
      </c>
      <c r="H79">
        <v>0.09</v>
      </c>
      <c r="I79">
        <v>0.1</v>
      </c>
      <c r="J79">
        <v>0.11</v>
      </c>
      <c r="K79">
        <v>0.13</v>
      </c>
      <c r="L79">
        <v>0.14</v>
      </c>
      <c r="M79">
        <v>0.16</v>
      </c>
      <c r="N79">
        <v>0.19</v>
      </c>
      <c r="O79">
        <v>0.21</v>
      </c>
      <c r="P79">
        <v>0.24</v>
      </c>
      <c r="Q79">
        <v>0.28</v>
      </c>
      <c r="R79">
        <v>0.33</v>
      </c>
      <c r="S79">
        <v>0.39</v>
      </c>
      <c r="T79">
        <v>0.44</v>
      </c>
      <c r="U79">
        <v>0.5</v>
      </c>
      <c r="V79">
        <v>0.56</v>
      </c>
      <c r="W79">
        <v>0.62</v>
      </c>
      <c r="X79">
        <v>0.68</v>
      </c>
      <c r="Y79">
        <v>0.73</v>
      </c>
      <c r="Z79">
        <v>0.79</v>
      </c>
      <c r="AA79">
        <v>0.85</v>
      </c>
      <c r="AB79">
        <v>0.93</v>
      </c>
      <c r="AC79">
        <v>1.03</v>
      </c>
      <c r="AD79">
        <v>1.07</v>
      </c>
      <c r="AE79">
        <v>1.18</v>
      </c>
      <c r="AF79">
        <v>1.33</v>
      </c>
      <c r="AG79">
        <v>1.49</v>
      </c>
      <c r="AH79">
        <v>1.93</v>
      </c>
      <c r="AI79">
        <v>3.12</v>
      </c>
      <c r="AJ79">
        <v>3.77</v>
      </c>
      <c r="AK79">
        <v>4.2</v>
      </c>
      <c r="AL79">
        <v>4.69</v>
      </c>
      <c r="AM79">
        <v>5.1</v>
      </c>
    </row>
    <row r="80" spans="3:39" ht="12.75">
      <c r="C80" s="68">
        <v>53.5</v>
      </c>
      <c r="D80" s="72">
        <v>90.23</v>
      </c>
      <c r="E80">
        <v>0.05</v>
      </c>
      <c r="F80">
        <v>0.07</v>
      </c>
      <c r="G80">
        <v>0.08</v>
      </c>
      <c r="H80">
        <v>0.11</v>
      </c>
      <c r="I80">
        <v>0.11</v>
      </c>
      <c r="J80">
        <v>0.12</v>
      </c>
      <c r="K80">
        <v>0.14</v>
      </c>
      <c r="L80">
        <v>0.15</v>
      </c>
      <c r="M80">
        <v>0.18</v>
      </c>
      <c r="N80">
        <v>0.21</v>
      </c>
      <c r="O80">
        <v>0.23</v>
      </c>
      <c r="P80">
        <v>0.26</v>
      </c>
      <c r="Q80">
        <v>0.3</v>
      </c>
      <c r="R80">
        <v>0.35</v>
      </c>
      <c r="S80">
        <v>0.41</v>
      </c>
      <c r="T80">
        <v>0.47</v>
      </c>
      <c r="U80">
        <v>0.53</v>
      </c>
      <c r="V80">
        <v>0.59</v>
      </c>
      <c r="W80">
        <v>0.65</v>
      </c>
      <c r="X80">
        <v>0.71</v>
      </c>
      <c r="Y80">
        <v>0.77</v>
      </c>
      <c r="Z80">
        <v>0.83</v>
      </c>
      <c r="AA80">
        <v>0.89</v>
      </c>
      <c r="AB80">
        <v>0.98</v>
      </c>
      <c r="AC80">
        <v>1.07</v>
      </c>
      <c r="AD80">
        <v>1.12</v>
      </c>
      <c r="AE80">
        <v>1.23</v>
      </c>
      <c r="AF80">
        <v>1.39</v>
      </c>
      <c r="AG80">
        <v>1.55</v>
      </c>
      <c r="AH80">
        <v>2.01</v>
      </c>
      <c r="AI80">
        <v>3.22</v>
      </c>
      <c r="AJ80">
        <v>3.89</v>
      </c>
      <c r="AK80">
        <v>4.33</v>
      </c>
      <c r="AL80">
        <v>4.82</v>
      </c>
      <c r="AM80">
        <v>5.23</v>
      </c>
    </row>
    <row r="81" spans="3:39" ht="12.75">
      <c r="C81" s="68">
        <v>53.9</v>
      </c>
      <c r="D81" s="72">
        <v>90.92</v>
      </c>
      <c r="H81">
        <v>0</v>
      </c>
      <c r="I81">
        <v>0.01</v>
      </c>
      <c r="J81">
        <v>0.02</v>
      </c>
      <c r="K81">
        <v>0.03</v>
      </c>
      <c r="L81">
        <v>0.04</v>
      </c>
      <c r="M81">
        <v>0.06</v>
      </c>
      <c r="N81">
        <v>0.08</v>
      </c>
      <c r="O81">
        <v>0.1</v>
      </c>
      <c r="P81">
        <v>0.12</v>
      </c>
      <c r="Q81">
        <v>0.15</v>
      </c>
      <c r="R81">
        <v>0.2</v>
      </c>
      <c r="S81">
        <v>0.24</v>
      </c>
      <c r="T81">
        <v>0.28</v>
      </c>
      <c r="U81">
        <v>0.33</v>
      </c>
      <c r="V81">
        <v>0.38</v>
      </c>
      <c r="W81">
        <v>0.43</v>
      </c>
      <c r="X81">
        <v>0.48</v>
      </c>
      <c r="Y81">
        <v>0.52</v>
      </c>
      <c r="Z81">
        <v>0.58</v>
      </c>
      <c r="AA81">
        <v>0.63</v>
      </c>
      <c r="AB81">
        <v>0.7</v>
      </c>
      <c r="AC81">
        <v>0.78</v>
      </c>
      <c r="AD81">
        <v>0.82</v>
      </c>
      <c r="AE81">
        <v>0.91</v>
      </c>
      <c r="AF81">
        <v>1.05</v>
      </c>
      <c r="AG81">
        <v>1.18</v>
      </c>
      <c r="AH81">
        <v>1.56</v>
      </c>
      <c r="AI81">
        <v>2.61</v>
      </c>
      <c r="AJ81">
        <v>3.19</v>
      </c>
      <c r="AK81">
        <v>3.6</v>
      </c>
      <c r="AL81">
        <v>4.04</v>
      </c>
      <c r="AM81">
        <v>4.44</v>
      </c>
    </row>
    <row r="82" spans="3:39" ht="12.75">
      <c r="C82" s="68">
        <v>54</v>
      </c>
      <c r="D82" s="72">
        <v>91.5</v>
      </c>
      <c r="L82"/>
      <c r="M82"/>
      <c r="N82"/>
      <c r="O82"/>
      <c r="P82"/>
      <c r="Q82"/>
      <c r="R82"/>
      <c r="S82"/>
      <c r="T82">
        <v>0.05</v>
      </c>
      <c r="U82">
        <v>0.1</v>
      </c>
      <c r="V82">
        <v>0.14</v>
      </c>
      <c r="W82">
        <v>0.18</v>
      </c>
      <c r="X82">
        <v>0.22</v>
      </c>
      <c r="Y82">
        <v>0.26</v>
      </c>
      <c r="Z82">
        <v>0.3</v>
      </c>
      <c r="AA82">
        <v>0.35</v>
      </c>
      <c r="AB82">
        <v>0.41</v>
      </c>
      <c r="AC82">
        <v>0.48</v>
      </c>
      <c r="AD82">
        <v>0.52</v>
      </c>
      <c r="AE82">
        <v>0.59</v>
      </c>
      <c r="AF82">
        <v>0.7</v>
      </c>
      <c r="AG82">
        <v>0.82</v>
      </c>
      <c r="AH82">
        <v>1.14</v>
      </c>
      <c r="AI82">
        <v>2.04</v>
      </c>
      <c r="AJ82">
        <v>2.54</v>
      </c>
      <c r="AK82">
        <v>2.93</v>
      </c>
      <c r="AL82">
        <v>3.33</v>
      </c>
      <c r="AM82">
        <v>3.72</v>
      </c>
    </row>
    <row r="83" spans="3:39" ht="12.75">
      <c r="C83" s="68">
        <v>54.5</v>
      </c>
      <c r="D83" s="72">
        <v>91.24</v>
      </c>
      <c r="L83"/>
      <c r="M83"/>
      <c r="N83"/>
      <c r="O83"/>
      <c r="P83">
        <v>0.01</v>
      </c>
      <c r="Q83">
        <v>0.05</v>
      </c>
      <c r="R83">
        <v>0.1</v>
      </c>
      <c r="S83">
        <v>0.14</v>
      </c>
      <c r="T83">
        <v>0.18</v>
      </c>
      <c r="U83">
        <v>0.22</v>
      </c>
      <c r="V83">
        <v>0.26</v>
      </c>
      <c r="W83">
        <v>0.3</v>
      </c>
      <c r="X83">
        <v>0.34</v>
      </c>
      <c r="Y83">
        <v>0.39</v>
      </c>
      <c r="Z83">
        <v>0.44</v>
      </c>
      <c r="AA83">
        <v>0.48</v>
      </c>
      <c r="AB83">
        <v>0.55</v>
      </c>
      <c r="AC83">
        <v>0.63</v>
      </c>
      <c r="AD83">
        <v>0.66</v>
      </c>
      <c r="AE83">
        <v>0.74</v>
      </c>
      <c r="AF83">
        <v>0.87</v>
      </c>
      <c r="AG83">
        <v>0.99</v>
      </c>
      <c r="AH83">
        <v>1.34</v>
      </c>
      <c r="AI83">
        <v>2.3</v>
      </c>
      <c r="AJ83">
        <v>2.84</v>
      </c>
      <c r="AK83">
        <v>3.24</v>
      </c>
      <c r="AL83">
        <v>3.66</v>
      </c>
      <c r="AM83">
        <v>4.05</v>
      </c>
    </row>
    <row r="84" spans="3:39" ht="12.75">
      <c r="C84" s="68">
        <v>57.5</v>
      </c>
      <c r="D84" s="72">
        <v>92.49</v>
      </c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I84">
        <v>0.76</v>
      </c>
      <c r="AJ84">
        <v>1.14</v>
      </c>
      <c r="AK84">
        <v>1.54</v>
      </c>
      <c r="AL84">
        <v>1.89</v>
      </c>
      <c r="AM84">
        <v>2.3</v>
      </c>
    </row>
    <row r="85" spans="3:39" ht="12.75">
      <c r="C85" s="68">
        <v>60</v>
      </c>
      <c r="D85" s="72">
        <v>93.41</v>
      </c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M85">
        <v>0.16</v>
      </c>
    </row>
    <row r="86" spans="3:39" ht="12.75">
      <c r="C86" s="68">
        <v>61.9</v>
      </c>
      <c r="D86" s="72">
        <v>93.28</v>
      </c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M86">
        <v>0.67</v>
      </c>
    </row>
    <row r="87" spans="3:39" ht="12.75">
      <c r="C87" s="68">
        <v>64.4</v>
      </c>
      <c r="D87" s="72">
        <v>93.3</v>
      </c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M87">
        <v>0.6</v>
      </c>
    </row>
    <row r="88" spans="3:28" ht="12.75">
      <c r="C88" s="68">
        <v>66</v>
      </c>
      <c r="D88" s="72">
        <v>94.06</v>
      </c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</row>
    <row r="89" spans="3:28" ht="12.75">
      <c r="C89" s="68">
        <v>68</v>
      </c>
      <c r="D89" s="72">
        <v>94.68</v>
      </c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</row>
    <row r="90" spans="3:28" ht="12.75">
      <c r="C90" s="68">
        <v>70</v>
      </c>
      <c r="D90" s="72">
        <v>95.08</v>
      </c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</row>
    <row r="91" spans="3:28" ht="12.75">
      <c r="C91" s="68">
        <v>72.7</v>
      </c>
      <c r="D91" s="72">
        <v>95.89</v>
      </c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</row>
    <row r="92" spans="3:28" ht="12.75">
      <c r="C92" s="68">
        <v>75.5</v>
      </c>
      <c r="D92" s="72">
        <v>96.38</v>
      </c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</row>
    <row r="93" spans="3:28" ht="12.75">
      <c r="C93" s="68">
        <v>82</v>
      </c>
      <c r="D93" s="72">
        <v>96.44</v>
      </c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</row>
    <row r="94" spans="3:28" ht="12.75">
      <c r="C94" s="68">
        <v>86</v>
      </c>
      <c r="D94" s="72">
        <v>97.04</v>
      </c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</row>
    <row r="95" spans="3:28" ht="12.75">
      <c r="C95" s="68">
        <v>86.5</v>
      </c>
      <c r="D95" s="72">
        <v>99.71</v>
      </c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</row>
    <row r="96" spans="3:28" ht="12.75">
      <c r="C96" s="68">
        <v>87.5</v>
      </c>
      <c r="D96" s="77">
        <v>100</v>
      </c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</row>
  </sheetData>
  <mergeCells count="1">
    <mergeCell ref="C4:C10"/>
  </mergeCells>
  <printOptions/>
  <pageMargins left="0.75" right="0.75" top="1" bottom="1" header="0.5" footer="0.5"/>
  <pageSetup horizontalDpi="200" verticalDpi="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Z80"/>
  <sheetViews>
    <sheetView zoomScale="70" zoomScaleNormal="70" workbookViewId="0" topLeftCell="A1">
      <selection activeCell="I59" sqref="I58:I59"/>
    </sheetView>
  </sheetViews>
  <sheetFormatPr defaultColWidth="9.140625" defaultRowHeight="12.75"/>
  <cols>
    <col min="1" max="1" width="9.421875" style="119" customWidth="1"/>
    <col min="2" max="2" width="12.28125" style="139" customWidth="1"/>
    <col min="3" max="3" width="13.28125" style="119" customWidth="1"/>
    <col min="4" max="4" width="11.8515625" style="119" customWidth="1"/>
    <col min="5" max="5" width="15.421875" style="119" customWidth="1"/>
    <col min="6" max="6" width="19.28125" style="119" customWidth="1"/>
    <col min="7" max="7" width="11.00390625" style="119" customWidth="1"/>
    <col min="8" max="8" width="14.140625" style="119" customWidth="1"/>
    <col min="9" max="9" width="12.140625" style="119" customWidth="1"/>
    <col min="10" max="10" width="13.140625" style="119" bestFit="1" customWidth="1"/>
    <col min="11" max="11" width="9.421875" style="119" customWidth="1"/>
    <col min="12" max="12" width="10.7109375" style="119" customWidth="1"/>
    <col min="13" max="13" width="43.421875" style="119" customWidth="1"/>
    <col min="14" max="14" width="14.8515625" style="119" bestFit="1" customWidth="1"/>
    <col min="15" max="15" width="14.00390625" style="119" bestFit="1" customWidth="1"/>
    <col min="16" max="25" width="9.140625" style="119" customWidth="1"/>
    <col min="26" max="26" width="9.140625" style="120" customWidth="1"/>
    <col min="27" max="16384" width="9.140625" style="119" customWidth="1"/>
  </cols>
  <sheetData>
    <row r="1" spans="1:23" ht="12.75" customHeight="1">
      <c r="A1" s="159" t="s">
        <v>137</v>
      </c>
      <c r="B1" s="159" t="s">
        <v>138</v>
      </c>
      <c r="C1" s="161" t="s">
        <v>139</v>
      </c>
      <c r="D1" s="161"/>
      <c r="E1" s="161"/>
      <c r="F1" s="161"/>
      <c r="G1" s="161"/>
      <c r="H1" s="161"/>
      <c r="I1" s="161"/>
      <c r="J1" s="161"/>
      <c r="L1" s="126"/>
      <c r="M1" s="127"/>
      <c r="N1" s="120"/>
      <c r="O1" s="120"/>
      <c r="S1" s="158"/>
      <c r="T1" s="158"/>
      <c r="U1" s="121"/>
      <c r="V1" s="158"/>
      <c r="W1" s="158"/>
    </row>
    <row r="2" spans="1:22" ht="26.25" thickBot="1">
      <c r="A2" s="160"/>
      <c r="B2" s="160"/>
      <c r="C2" s="122" t="s">
        <v>140</v>
      </c>
      <c r="D2" s="122" t="s">
        <v>141</v>
      </c>
      <c r="E2" s="122" t="s">
        <v>142</v>
      </c>
      <c r="F2" s="122" t="s">
        <v>143</v>
      </c>
      <c r="G2" s="122" t="s">
        <v>144</v>
      </c>
      <c r="H2" s="122" t="s">
        <v>145</v>
      </c>
      <c r="I2" s="123" t="s">
        <v>144</v>
      </c>
      <c r="J2" s="123" t="s">
        <v>145</v>
      </c>
      <c r="K2" s="124"/>
      <c r="L2" s="140" t="s">
        <v>153</v>
      </c>
      <c r="M2" s="132"/>
      <c r="N2" s="132"/>
      <c r="O2" s="133"/>
      <c r="U2" s="125"/>
      <c r="V2" s="125"/>
    </row>
    <row r="3" spans="1:26" ht="12.75">
      <c r="A3" s="72">
        <v>0</v>
      </c>
      <c r="B3" s="73">
        <v>100</v>
      </c>
      <c r="C3" s="126">
        <v>50</v>
      </c>
      <c r="D3" s="126" t="s">
        <v>148</v>
      </c>
      <c r="E3" s="126">
        <v>40</v>
      </c>
      <c r="F3" s="126" t="s">
        <v>164</v>
      </c>
      <c r="G3" s="126">
        <v>10</v>
      </c>
      <c r="H3" s="126" t="s">
        <v>176</v>
      </c>
      <c r="I3" s="126"/>
      <c r="L3" s="128" t="s">
        <v>150</v>
      </c>
      <c r="M3" s="128" t="s">
        <v>149</v>
      </c>
      <c r="N3" s="128" t="s">
        <v>151</v>
      </c>
      <c r="O3" s="134"/>
      <c r="P3" s="120"/>
      <c r="Q3" s="120"/>
      <c r="S3" s="129"/>
      <c r="T3" s="120"/>
      <c r="U3" s="121"/>
      <c r="V3" s="129"/>
      <c r="W3" s="120"/>
      <c r="Z3" s="130"/>
    </row>
    <row r="4" spans="1:26" ht="12.75">
      <c r="A4" s="72">
        <v>7.5</v>
      </c>
      <c r="B4" s="72">
        <v>97.44</v>
      </c>
      <c r="C4" s="126">
        <v>50</v>
      </c>
      <c r="D4" s="126" t="s">
        <v>148</v>
      </c>
      <c r="E4" s="126">
        <v>40</v>
      </c>
      <c r="F4" s="126" t="s">
        <v>164</v>
      </c>
      <c r="G4" s="126">
        <v>10</v>
      </c>
      <c r="H4" s="126" t="s">
        <v>176</v>
      </c>
      <c r="I4" s="126"/>
      <c r="L4" s="97" t="s">
        <v>146</v>
      </c>
      <c r="M4" s="126" t="s">
        <v>154</v>
      </c>
      <c r="N4" s="97"/>
      <c r="O4" s="126"/>
      <c r="P4" s="120"/>
      <c r="Q4" s="120"/>
      <c r="S4" s="129"/>
      <c r="T4" s="120"/>
      <c r="U4" s="121"/>
      <c r="V4" s="129"/>
      <c r="W4" s="120"/>
      <c r="Z4" s="130"/>
    </row>
    <row r="5" spans="1:26" ht="12.75">
      <c r="A5" s="72">
        <v>16.5</v>
      </c>
      <c r="B5" s="72">
        <v>93.77</v>
      </c>
      <c r="C5" s="126">
        <v>50</v>
      </c>
      <c r="D5" s="126" t="s">
        <v>148</v>
      </c>
      <c r="E5" s="126">
        <v>40</v>
      </c>
      <c r="F5" s="126" t="s">
        <v>164</v>
      </c>
      <c r="G5" s="126">
        <v>10</v>
      </c>
      <c r="H5" s="126" t="s">
        <v>176</v>
      </c>
      <c r="I5" s="126"/>
      <c r="L5" s="97" t="s">
        <v>155</v>
      </c>
      <c r="M5" s="126" t="s">
        <v>156</v>
      </c>
      <c r="N5" s="97" t="s">
        <v>157</v>
      </c>
      <c r="O5" s="126"/>
      <c r="P5" s="120"/>
      <c r="Q5" s="120"/>
      <c r="S5" s="129"/>
      <c r="T5" s="120"/>
      <c r="U5" s="121"/>
      <c r="V5" s="129"/>
      <c r="W5" s="120"/>
      <c r="Z5" s="130"/>
    </row>
    <row r="6" spans="1:26" ht="12.75">
      <c r="A6" s="72">
        <v>20.7</v>
      </c>
      <c r="B6" s="72">
        <v>92.19</v>
      </c>
      <c r="C6" s="126">
        <v>40</v>
      </c>
      <c r="D6" s="126" t="s">
        <v>185</v>
      </c>
      <c r="E6" s="126">
        <v>30</v>
      </c>
      <c r="F6" s="126" t="s">
        <v>164</v>
      </c>
      <c r="G6" s="126">
        <v>30</v>
      </c>
      <c r="H6" s="126" t="s">
        <v>158</v>
      </c>
      <c r="L6" s="97" t="s">
        <v>158</v>
      </c>
      <c r="M6" s="126" t="s">
        <v>159</v>
      </c>
      <c r="N6" s="126" t="s">
        <v>160</v>
      </c>
      <c r="O6" s="126"/>
      <c r="P6" s="120"/>
      <c r="Q6" s="120"/>
      <c r="S6" s="129"/>
      <c r="T6" s="120"/>
      <c r="U6" s="121"/>
      <c r="V6" s="129"/>
      <c r="W6" s="120"/>
      <c r="Z6" s="130"/>
    </row>
    <row r="7" spans="1:26" ht="12.75">
      <c r="A7" s="72">
        <v>22.7</v>
      </c>
      <c r="B7" s="72">
        <v>90.02</v>
      </c>
      <c r="C7" s="126">
        <v>40</v>
      </c>
      <c r="D7" s="126" t="s">
        <v>185</v>
      </c>
      <c r="E7" s="126">
        <v>30</v>
      </c>
      <c r="F7" s="126" t="s">
        <v>164</v>
      </c>
      <c r="G7" s="126">
        <v>30</v>
      </c>
      <c r="H7" s="126" t="s">
        <v>158</v>
      </c>
      <c r="L7" s="97" t="s">
        <v>161</v>
      </c>
      <c r="M7" s="126" t="s">
        <v>162</v>
      </c>
      <c r="N7" s="126" t="s">
        <v>163</v>
      </c>
      <c r="O7" s="126"/>
      <c r="P7" s="120"/>
      <c r="Q7" s="120"/>
      <c r="S7" s="129"/>
      <c r="T7" s="120"/>
      <c r="U7" s="121"/>
      <c r="V7" s="129"/>
      <c r="W7" s="120"/>
      <c r="Z7" s="130"/>
    </row>
    <row r="8" spans="1:26" ht="12.75">
      <c r="A8" s="72">
        <v>24.6</v>
      </c>
      <c r="B8" s="72">
        <v>88.99</v>
      </c>
      <c r="C8" s="126">
        <v>50</v>
      </c>
      <c r="D8" s="126" t="s">
        <v>176</v>
      </c>
      <c r="E8" s="126">
        <v>30</v>
      </c>
      <c r="F8" s="126" t="s">
        <v>164</v>
      </c>
      <c r="G8" s="126">
        <v>20</v>
      </c>
      <c r="H8" s="126" t="s">
        <v>181</v>
      </c>
      <c r="L8" s="97" t="s">
        <v>165</v>
      </c>
      <c r="M8" s="97" t="s">
        <v>166</v>
      </c>
      <c r="N8" s="135" t="s">
        <v>167</v>
      </c>
      <c r="O8" s="126"/>
      <c r="P8" s="120"/>
      <c r="Q8" s="120"/>
      <c r="S8" s="129"/>
      <c r="T8" s="120"/>
      <c r="U8" s="121"/>
      <c r="V8" s="129"/>
      <c r="W8" s="120"/>
      <c r="Z8" s="130"/>
    </row>
    <row r="9" spans="1:26" ht="12.75">
      <c r="A9" s="72">
        <v>24.6</v>
      </c>
      <c r="B9" s="72">
        <v>88.62</v>
      </c>
      <c r="C9" s="126">
        <v>50</v>
      </c>
      <c r="D9" s="126" t="s">
        <v>176</v>
      </c>
      <c r="E9" s="126">
        <v>30</v>
      </c>
      <c r="F9" s="126" t="s">
        <v>164</v>
      </c>
      <c r="G9" s="126">
        <v>20</v>
      </c>
      <c r="H9" s="126" t="s">
        <v>181</v>
      </c>
      <c r="L9" s="97" t="s">
        <v>168</v>
      </c>
      <c r="M9" s="126" t="s">
        <v>169</v>
      </c>
      <c r="N9" s="136" t="s">
        <v>170</v>
      </c>
      <c r="O9" s="126"/>
      <c r="P9" s="120"/>
      <c r="Q9" s="120"/>
      <c r="S9" s="129"/>
      <c r="T9" s="120"/>
      <c r="U9" s="121"/>
      <c r="V9" s="129"/>
      <c r="W9" s="120"/>
      <c r="Z9" s="130"/>
    </row>
    <row r="10" spans="1:26" ht="12.75">
      <c r="A10" s="72">
        <v>25.3</v>
      </c>
      <c r="B10" s="72">
        <v>86.88</v>
      </c>
      <c r="C10" s="126">
        <v>50</v>
      </c>
      <c r="D10" s="126" t="s">
        <v>176</v>
      </c>
      <c r="E10" s="126">
        <v>30</v>
      </c>
      <c r="F10" s="126" t="s">
        <v>164</v>
      </c>
      <c r="G10" s="126">
        <v>20</v>
      </c>
      <c r="H10" s="126" t="s">
        <v>181</v>
      </c>
      <c r="L10" s="97" t="s">
        <v>147</v>
      </c>
      <c r="M10" s="97" t="s">
        <v>171</v>
      </c>
      <c r="N10" s="136" t="s">
        <v>172</v>
      </c>
      <c r="O10" s="126"/>
      <c r="P10" s="120"/>
      <c r="Q10" s="120"/>
      <c r="S10" s="129"/>
      <c r="T10" s="120"/>
      <c r="U10" s="121"/>
      <c r="V10" s="129"/>
      <c r="W10" s="120"/>
      <c r="Z10" s="130"/>
    </row>
    <row r="11" spans="1:26" ht="12.75">
      <c r="A11" s="72">
        <v>26.1</v>
      </c>
      <c r="B11" s="72">
        <v>87.59</v>
      </c>
      <c r="C11" s="126">
        <v>50</v>
      </c>
      <c r="D11" s="126" t="s">
        <v>176</v>
      </c>
      <c r="E11" s="126">
        <v>30</v>
      </c>
      <c r="F11" s="126" t="s">
        <v>164</v>
      </c>
      <c r="G11" s="126">
        <v>20</v>
      </c>
      <c r="H11" s="126" t="s">
        <v>181</v>
      </c>
      <c r="L11" s="97" t="s">
        <v>173</v>
      </c>
      <c r="M11" s="126" t="s">
        <v>174</v>
      </c>
      <c r="N11" s="137" t="s">
        <v>175</v>
      </c>
      <c r="O11" s="126"/>
      <c r="P11" s="120"/>
      <c r="Q11" s="120"/>
      <c r="S11" s="129"/>
      <c r="T11" s="120"/>
      <c r="U11" s="121"/>
      <c r="V11" s="129"/>
      <c r="W11" s="120"/>
      <c r="Z11" s="130"/>
    </row>
    <row r="12" spans="1:26" ht="12.75">
      <c r="A12" s="72">
        <v>28</v>
      </c>
      <c r="B12" s="72">
        <v>88.75</v>
      </c>
      <c r="C12" s="126">
        <v>50</v>
      </c>
      <c r="D12" s="126" t="s">
        <v>176</v>
      </c>
      <c r="E12" s="126">
        <v>30</v>
      </c>
      <c r="F12" s="126" t="s">
        <v>164</v>
      </c>
      <c r="G12" s="126">
        <v>20</v>
      </c>
      <c r="H12" s="126" t="s">
        <v>181</v>
      </c>
      <c r="L12" s="97" t="s">
        <v>176</v>
      </c>
      <c r="M12" s="126" t="s">
        <v>177</v>
      </c>
      <c r="N12" s="136" t="s">
        <v>178</v>
      </c>
      <c r="O12" s="126"/>
      <c r="P12" s="120"/>
      <c r="Q12" s="120"/>
      <c r="S12" s="129"/>
      <c r="T12" s="120"/>
      <c r="U12" s="121"/>
      <c r="V12" s="129"/>
      <c r="W12" s="120"/>
      <c r="Z12" s="130"/>
    </row>
    <row r="13" spans="1:26" ht="12.75">
      <c r="A13" s="72">
        <v>28.8</v>
      </c>
      <c r="B13" s="72">
        <v>88.23</v>
      </c>
      <c r="C13" s="126">
        <v>50</v>
      </c>
      <c r="D13" s="126" t="s">
        <v>176</v>
      </c>
      <c r="E13" s="126">
        <v>30</v>
      </c>
      <c r="F13" s="126" t="s">
        <v>164</v>
      </c>
      <c r="G13" s="126">
        <v>20</v>
      </c>
      <c r="H13" s="126" t="s">
        <v>181</v>
      </c>
      <c r="L13" s="97" t="s">
        <v>164</v>
      </c>
      <c r="M13" s="126" t="s">
        <v>179</v>
      </c>
      <c r="N13" s="138" t="s">
        <v>180</v>
      </c>
      <c r="O13" s="126"/>
      <c r="P13" s="120"/>
      <c r="Q13" s="120"/>
      <c r="S13" s="129"/>
      <c r="T13" s="120"/>
      <c r="U13" s="121"/>
      <c r="V13" s="129"/>
      <c r="W13" s="120"/>
      <c r="Z13" s="130"/>
    </row>
    <row r="14" spans="1:26" ht="12.75">
      <c r="A14" s="72">
        <v>28.9</v>
      </c>
      <c r="B14" s="72">
        <v>87.49</v>
      </c>
      <c r="C14" s="126">
        <v>50</v>
      </c>
      <c r="D14" s="126" t="s">
        <v>176</v>
      </c>
      <c r="E14" s="126">
        <v>30</v>
      </c>
      <c r="F14" s="126" t="s">
        <v>164</v>
      </c>
      <c r="G14" s="126">
        <v>20</v>
      </c>
      <c r="H14" s="126" t="s">
        <v>181</v>
      </c>
      <c r="L14" s="97" t="s">
        <v>181</v>
      </c>
      <c r="M14" s="126" t="s">
        <v>182</v>
      </c>
      <c r="N14" s="126" t="s">
        <v>183</v>
      </c>
      <c r="O14" s="126"/>
      <c r="P14" s="120"/>
      <c r="Q14" s="120"/>
      <c r="S14" s="129"/>
      <c r="T14" s="120"/>
      <c r="U14" s="121"/>
      <c r="V14" s="129"/>
      <c r="W14" s="120"/>
      <c r="Z14" s="130"/>
    </row>
    <row r="15" spans="1:26" ht="12.75">
      <c r="A15" s="72">
        <v>30.7</v>
      </c>
      <c r="B15" s="72">
        <v>87.93</v>
      </c>
      <c r="C15" s="126">
        <v>50</v>
      </c>
      <c r="D15" s="126" t="s">
        <v>176</v>
      </c>
      <c r="E15" s="126">
        <v>30</v>
      </c>
      <c r="F15" s="126" t="s">
        <v>164</v>
      </c>
      <c r="G15" s="126">
        <v>20</v>
      </c>
      <c r="H15" s="126" t="s">
        <v>181</v>
      </c>
      <c r="L15" s="97" t="s">
        <v>152</v>
      </c>
      <c r="M15" s="126" t="s">
        <v>184</v>
      </c>
      <c r="N15" s="126"/>
      <c r="O15" s="126"/>
      <c r="P15" s="120"/>
      <c r="Q15" s="120"/>
      <c r="S15" s="129"/>
      <c r="T15" s="120"/>
      <c r="U15" s="121"/>
      <c r="V15" s="129"/>
      <c r="W15" s="120"/>
      <c r="Z15" s="130"/>
    </row>
    <row r="16" spans="1:26" ht="13.5" thickBot="1">
      <c r="A16" s="72">
        <v>32.6</v>
      </c>
      <c r="B16" s="72">
        <v>86.56</v>
      </c>
      <c r="C16" s="126">
        <v>50</v>
      </c>
      <c r="D16" s="126" t="s">
        <v>176</v>
      </c>
      <c r="E16" s="126">
        <v>30</v>
      </c>
      <c r="F16" s="126" t="s">
        <v>164</v>
      </c>
      <c r="G16" s="126">
        <v>20</v>
      </c>
      <c r="H16" s="126" t="s">
        <v>181</v>
      </c>
      <c r="L16" s="106" t="s">
        <v>185</v>
      </c>
      <c r="M16" s="106" t="s">
        <v>186</v>
      </c>
      <c r="N16" s="131"/>
      <c r="O16" s="138"/>
      <c r="P16" s="120"/>
      <c r="Q16" s="120"/>
      <c r="S16" s="129"/>
      <c r="T16" s="120"/>
      <c r="U16" s="121"/>
      <c r="V16" s="129"/>
      <c r="W16" s="120"/>
      <c r="Z16" s="130"/>
    </row>
    <row r="17" spans="1:26" ht="12.75">
      <c r="A17" s="72">
        <v>35</v>
      </c>
      <c r="B17" s="72">
        <v>86.91</v>
      </c>
      <c r="C17" s="126">
        <v>50</v>
      </c>
      <c r="D17" s="126" t="s">
        <v>176</v>
      </c>
      <c r="E17" s="126">
        <v>30</v>
      </c>
      <c r="F17" s="126" t="s">
        <v>164</v>
      </c>
      <c r="G17" s="126">
        <v>20</v>
      </c>
      <c r="H17" s="126" t="s">
        <v>181</v>
      </c>
      <c r="L17" s="126"/>
      <c r="M17" s="127"/>
      <c r="N17" s="120"/>
      <c r="O17" s="120"/>
      <c r="P17" s="120"/>
      <c r="Q17" s="120"/>
      <c r="S17" s="129"/>
      <c r="T17" s="120"/>
      <c r="U17" s="121"/>
      <c r="V17" s="129"/>
      <c r="W17" s="120"/>
      <c r="Z17" s="130"/>
    </row>
    <row r="18" spans="1:23" ht="12.75">
      <c r="A18" s="72">
        <v>35.7</v>
      </c>
      <c r="B18" s="72">
        <v>87.83</v>
      </c>
      <c r="C18" s="126">
        <v>50</v>
      </c>
      <c r="D18" s="126" t="s">
        <v>176</v>
      </c>
      <c r="E18" s="126">
        <v>30</v>
      </c>
      <c r="F18" s="126" t="s">
        <v>164</v>
      </c>
      <c r="G18" s="126">
        <v>20</v>
      </c>
      <c r="H18" s="126" t="s">
        <v>181</v>
      </c>
      <c r="L18" s="126"/>
      <c r="M18" s="127"/>
      <c r="N18" s="120"/>
      <c r="O18" s="120"/>
      <c r="P18" s="120"/>
      <c r="Q18" s="120"/>
      <c r="S18" s="129"/>
      <c r="T18" s="120"/>
      <c r="U18" s="121"/>
      <c r="V18" s="129"/>
      <c r="W18" s="120"/>
    </row>
    <row r="19" spans="1:23" ht="12.75">
      <c r="A19" s="72">
        <v>37</v>
      </c>
      <c r="B19" s="72">
        <v>87.84</v>
      </c>
      <c r="C19" s="126">
        <v>50</v>
      </c>
      <c r="D19" s="126" t="s">
        <v>176</v>
      </c>
      <c r="E19" s="126">
        <v>30</v>
      </c>
      <c r="F19" s="126" t="s">
        <v>164</v>
      </c>
      <c r="G19" s="126">
        <v>20</v>
      </c>
      <c r="H19" s="126" t="s">
        <v>181</v>
      </c>
      <c r="L19" s="126"/>
      <c r="M19" s="127"/>
      <c r="N19" s="120"/>
      <c r="O19" s="120"/>
      <c r="P19" s="120"/>
      <c r="Q19" s="120"/>
      <c r="S19" s="129"/>
      <c r="T19" s="120"/>
      <c r="U19" s="121"/>
      <c r="V19" s="129"/>
      <c r="W19" s="120"/>
    </row>
    <row r="20" spans="1:23" ht="12.75">
      <c r="A20" s="72">
        <v>38.3</v>
      </c>
      <c r="B20" s="72">
        <v>87.19</v>
      </c>
      <c r="C20" s="126">
        <v>50</v>
      </c>
      <c r="D20" s="126" t="s">
        <v>176</v>
      </c>
      <c r="E20" s="119">
        <v>30</v>
      </c>
      <c r="F20" s="119" t="s">
        <v>168</v>
      </c>
      <c r="G20" s="119">
        <v>20</v>
      </c>
      <c r="H20" s="119" t="s">
        <v>165</v>
      </c>
      <c r="L20" s="126"/>
      <c r="M20" s="127"/>
      <c r="N20" s="120"/>
      <c r="O20" s="120"/>
      <c r="P20" s="120"/>
      <c r="Q20" s="120"/>
      <c r="S20" s="129"/>
      <c r="T20" s="120"/>
      <c r="U20" s="121"/>
      <c r="V20" s="129"/>
      <c r="W20" s="120"/>
    </row>
    <row r="21" spans="1:23" ht="12.75">
      <c r="A21" s="72">
        <v>40.4</v>
      </c>
      <c r="B21" s="72">
        <v>87.52</v>
      </c>
      <c r="C21" s="126">
        <v>50</v>
      </c>
      <c r="D21" s="126" t="s">
        <v>176</v>
      </c>
      <c r="E21" s="119">
        <v>30</v>
      </c>
      <c r="F21" s="119" t="s">
        <v>168</v>
      </c>
      <c r="G21" s="119">
        <v>20</v>
      </c>
      <c r="H21" s="119" t="s">
        <v>165</v>
      </c>
      <c r="L21" s="126"/>
      <c r="M21" s="127"/>
      <c r="N21" s="120"/>
      <c r="O21" s="120"/>
      <c r="P21" s="120"/>
      <c r="Q21" s="120"/>
      <c r="S21" s="129"/>
      <c r="T21" s="120"/>
      <c r="U21" s="121"/>
      <c r="V21" s="129"/>
      <c r="W21" s="120"/>
    </row>
    <row r="22" spans="1:23" ht="12.75">
      <c r="A22" s="72">
        <v>44.5</v>
      </c>
      <c r="B22" s="72">
        <v>88.58</v>
      </c>
      <c r="C22" s="126">
        <v>50</v>
      </c>
      <c r="D22" s="126" t="s">
        <v>176</v>
      </c>
      <c r="E22" s="119">
        <v>30</v>
      </c>
      <c r="F22" s="119" t="s">
        <v>168</v>
      </c>
      <c r="G22" s="119">
        <v>20</v>
      </c>
      <c r="H22" s="119" t="s">
        <v>165</v>
      </c>
      <c r="L22" s="126"/>
      <c r="M22" s="127"/>
      <c r="N22" s="120"/>
      <c r="O22" s="120"/>
      <c r="P22" s="120"/>
      <c r="Q22" s="120"/>
      <c r="S22" s="129"/>
      <c r="T22" s="120"/>
      <c r="U22" s="121"/>
      <c r="V22" s="129"/>
      <c r="W22" s="120"/>
    </row>
    <row r="23" spans="1:23" ht="12.75">
      <c r="A23" s="72">
        <v>47.3</v>
      </c>
      <c r="B23" s="72">
        <v>89.26</v>
      </c>
      <c r="C23" s="126">
        <v>50</v>
      </c>
      <c r="D23" s="126" t="s">
        <v>176</v>
      </c>
      <c r="E23" s="119">
        <v>30</v>
      </c>
      <c r="F23" s="119" t="s">
        <v>168</v>
      </c>
      <c r="G23" s="119">
        <v>20</v>
      </c>
      <c r="H23" s="119" t="s">
        <v>165</v>
      </c>
      <c r="L23" s="126"/>
      <c r="M23" s="127"/>
      <c r="N23" s="120"/>
      <c r="O23" s="120"/>
      <c r="P23" s="120"/>
      <c r="Q23" s="120"/>
      <c r="S23" s="129"/>
      <c r="T23" s="120"/>
      <c r="U23" s="121"/>
      <c r="V23" s="129"/>
      <c r="W23" s="120"/>
    </row>
    <row r="24" spans="1:23" ht="12.75">
      <c r="A24" s="72">
        <v>52.2</v>
      </c>
      <c r="B24" s="72">
        <v>88.38</v>
      </c>
      <c r="C24" s="126">
        <v>40</v>
      </c>
      <c r="D24" s="126" t="s">
        <v>168</v>
      </c>
      <c r="E24" s="126">
        <v>40</v>
      </c>
      <c r="F24" s="126" t="s">
        <v>158</v>
      </c>
      <c r="G24" s="126">
        <v>20</v>
      </c>
      <c r="H24" s="126" t="s">
        <v>164</v>
      </c>
      <c r="L24" s="126"/>
      <c r="M24" s="127"/>
      <c r="N24" s="120"/>
      <c r="O24" s="120"/>
      <c r="P24" s="120"/>
      <c r="Q24" s="120"/>
      <c r="S24" s="129"/>
      <c r="T24" s="120"/>
      <c r="U24" s="121"/>
      <c r="V24" s="129"/>
      <c r="W24" s="120"/>
    </row>
    <row r="25" spans="1:23" ht="12.75">
      <c r="A25" s="72">
        <v>58.4</v>
      </c>
      <c r="B25" s="72">
        <v>89.21</v>
      </c>
      <c r="C25" s="126">
        <v>40</v>
      </c>
      <c r="D25" s="126" t="s">
        <v>168</v>
      </c>
      <c r="E25" s="126">
        <v>40</v>
      </c>
      <c r="F25" s="126" t="s">
        <v>158</v>
      </c>
      <c r="G25" s="126">
        <v>20</v>
      </c>
      <c r="H25" s="126" t="s">
        <v>164</v>
      </c>
      <c r="L25" s="126"/>
      <c r="M25" s="127"/>
      <c r="N25" s="120"/>
      <c r="O25" s="120"/>
      <c r="P25" s="120"/>
      <c r="Q25" s="120"/>
      <c r="S25" s="129"/>
      <c r="T25" s="120"/>
      <c r="U25" s="121"/>
      <c r="V25" s="129"/>
      <c r="W25" s="120"/>
    </row>
    <row r="26" spans="1:23" ht="12.75">
      <c r="A26" s="72">
        <v>63</v>
      </c>
      <c r="B26" s="72">
        <v>89.93</v>
      </c>
      <c r="C26" s="126">
        <v>40</v>
      </c>
      <c r="D26" s="126" t="s">
        <v>168</v>
      </c>
      <c r="E26" s="126">
        <v>40</v>
      </c>
      <c r="F26" s="126" t="s">
        <v>158</v>
      </c>
      <c r="G26" s="126">
        <v>20</v>
      </c>
      <c r="H26" s="126" t="s">
        <v>164</v>
      </c>
      <c r="L26" s="126"/>
      <c r="M26" s="127"/>
      <c r="N26" s="120"/>
      <c r="O26" s="120"/>
      <c r="P26" s="120"/>
      <c r="Q26" s="120"/>
      <c r="S26" s="129"/>
      <c r="T26" s="120"/>
      <c r="U26" s="121"/>
      <c r="V26" s="129"/>
      <c r="W26" s="120"/>
    </row>
    <row r="27" spans="1:23" ht="12.75">
      <c r="A27" s="72">
        <v>78</v>
      </c>
      <c r="B27" s="72">
        <v>92.64</v>
      </c>
      <c r="C27" s="126">
        <v>40</v>
      </c>
      <c r="D27" s="126" t="s">
        <v>173</v>
      </c>
      <c r="E27" s="126">
        <v>30</v>
      </c>
      <c r="F27" s="126" t="s">
        <v>147</v>
      </c>
      <c r="G27" s="126">
        <v>30</v>
      </c>
      <c r="H27" s="126" t="s">
        <v>168</v>
      </c>
      <c r="L27" s="126"/>
      <c r="M27" s="127"/>
      <c r="N27" s="120"/>
      <c r="O27" s="120"/>
      <c r="P27" s="120"/>
      <c r="Q27" s="120"/>
      <c r="S27" s="129"/>
      <c r="T27" s="120"/>
      <c r="U27" s="121"/>
      <c r="V27" s="129"/>
      <c r="W27" s="120"/>
    </row>
    <row r="28" spans="1:23" ht="12.75">
      <c r="A28" s="72">
        <v>86.4</v>
      </c>
      <c r="B28" s="72">
        <v>95.89</v>
      </c>
      <c r="C28" s="126">
        <v>50</v>
      </c>
      <c r="D28" s="126" t="s">
        <v>147</v>
      </c>
      <c r="E28" s="126">
        <v>40</v>
      </c>
      <c r="F28" s="126" t="s">
        <v>148</v>
      </c>
      <c r="G28" s="126">
        <v>10</v>
      </c>
      <c r="H28" s="126" t="s">
        <v>168</v>
      </c>
      <c r="N28" s="120"/>
      <c r="O28" s="120"/>
      <c r="P28" s="120"/>
      <c r="Q28" s="120"/>
      <c r="S28" s="129"/>
      <c r="T28" s="120"/>
      <c r="U28" s="121"/>
      <c r="V28" s="129"/>
      <c r="W28" s="120"/>
    </row>
    <row r="29" spans="1:23" ht="12.75">
      <c r="A29" s="72">
        <v>95.7</v>
      </c>
      <c r="B29" s="72">
        <v>100.62</v>
      </c>
      <c r="C29" s="126">
        <v>50</v>
      </c>
      <c r="D29" s="126" t="s">
        <v>147</v>
      </c>
      <c r="E29" s="126">
        <v>40</v>
      </c>
      <c r="F29" s="126" t="s">
        <v>148</v>
      </c>
      <c r="G29" s="126">
        <v>10</v>
      </c>
      <c r="H29" s="126" t="s">
        <v>168</v>
      </c>
      <c r="N29" s="120"/>
      <c r="O29" s="120"/>
      <c r="P29" s="120"/>
      <c r="Q29" s="120"/>
      <c r="S29" s="129"/>
      <c r="T29" s="120"/>
      <c r="U29" s="121"/>
      <c r="V29" s="129"/>
      <c r="W29" s="120"/>
    </row>
    <row r="30" spans="1:23" ht="12.75">
      <c r="A30" s="126"/>
      <c r="B30" s="127"/>
      <c r="C30" s="126"/>
      <c r="D30" s="126"/>
      <c r="E30" s="126"/>
      <c r="F30" s="126"/>
      <c r="G30" s="126"/>
      <c r="H30" s="126"/>
      <c r="N30" s="120"/>
      <c r="O30" s="120"/>
      <c r="P30" s="120"/>
      <c r="Q30" s="120"/>
      <c r="S30" s="129"/>
      <c r="T30" s="120"/>
      <c r="U30" s="121"/>
      <c r="V30" s="129"/>
      <c r="W30" s="120"/>
    </row>
    <row r="31" spans="1:23" ht="12.75">
      <c r="A31" s="126"/>
      <c r="B31" s="127"/>
      <c r="C31" s="126"/>
      <c r="D31" s="126"/>
      <c r="E31" s="126"/>
      <c r="F31" s="126"/>
      <c r="G31" s="126"/>
      <c r="H31" s="126"/>
      <c r="N31" s="120"/>
      <c r="O31" s="120"/>
      <c r="P31" s="120"/>
      <c r="Q31" s="120"/>
      <c r="S31" s="129"/>
      <c r="T31" s="120"/>
      <c r="U31" s="121"/>
      <c r="V31" s="129"/>
      <c r="W31" s="120"/>
    </row>
    <row r="32" spans="1:23" ht="12.75">
      <c r="A32" s="126"/>
      <c r="B32" s="127"/>
      <c r="C32" s="126"/>
      <c r="D32" s="126"/>
      <c r="E32" s="126"/>
      <c r="F32" s="126"/>
      <c r="G32" s="126"/>
      <c r="H32" s="126"/>
      <c r="N32" s="120"/>
      <c r="O32" s="120"/>
      <c r="P32" s="120"/>
      <c r="Q32" s="120"/>
      <c r="S32" s="129"/>
      <c r="T32" s="120"/>
      <c r="U32" s="121"/>
      <c r="V32" s="129"/>
      <c r="W32" s="120"/>
    </row>
    <row r="33" spans="1:23" ht="12.75">
      <c r="A33" s="126"/>
      <c r="B33" s="127"/>
      <c r="C33" s="126"/>
      <c r="D33" s="126"/>
      <c r="E33" s="126"/>
      <c r="F33" s="126"/>
      <c r="G33" s="126"/>
      <c r="H33" s="126"/>
      <c r="N33" s="120"/>
      <c r="O33" s="120"/>
      <c r="P33" s="120"/>
      <c r="Q33" s="120"/>
      <c r="S33" s="129"/>
      <c r="T33" s="120"/>
      <c r="U33" s="121"/>
      <c r="V33" s="129"/>
      <c r="W33" s="120"/>
    </row>
    <row r="34" spans="1:23" ht="12.75">
      <c r="A34" s="126"/>
      <c r="B34" s="127"/>
      <c r="C34" s="126"/>
      <c r="D34" s="126"/>
      <c r="E34" s="126"/>
      <c r="F34" s="126"/>
      <c r="G34" s="126"/>
      <c r="H34" s="126"/>
      <c r="N34" s="120"/>
      <c r="O34" s="120"/>
      <c r="P34" s="120"/>
      <c r="Q34" s="120"/>
      <c r="S34" s="129"/>
      <c r="T34" s="120"/>
      <c r="U34" s="121"/>
      <c r="V34" s="129"/>
      <c r="W34" s="120"/>
    </row>
    <row r="35" spans="1:23" ht="12.75">
      <c r="A35" s="126"/>
      <c r="B35" s="127"/>
      <c r="C35" s="126"/>
      <c r="D35" s="126"/>
      <c r="E35" s="126"/>
      <c r="F35" s="126"/>
      <c r="G35" s="126"/>
      <c r="H35" s="126"/>
      <c r="N35" s="120"/>
      <c r="O35" s="120"/>
      <c r="P35" s="120"/>
      <c r="Q35" s="120"/>
      <c r="S35" s="129"/>
      <c r="T35" s="120"/>
      <c r="U35" s="121"/>
      <c r="V35" s="129"/>
      <c r="W35" s="120"/>
    </row>
    <row r="36" spans="1:23" ht="12.75">
      <c r="A36" s="126"/>
      <c r="B36" s="127"/>
      <c r="C36" s="126"/>
      <c r="D36" s="126"/>
      <c r="E36" s="126"/>
      <c r="F36" s="126"/>
      <c r="G36" s="126"/>
      <c r="H36" s="126"/>
      <c r="N36" s="120"/>
      <c r="O36" s="120"/>
      <c r="P36" s="120"/>
      <c r="Q36" s="120"/>
      <c r="S36" s="129"/>
      <c r="T36" s="120"/>
      <c r="U36" s="121"/>
      <c r="V36" s="129"/>
      <c r="W36" s="120"/>
    </row>
    <row r="37" spans="1:23" ht="12.75">
      <c r="A37" s="126"/>
      <c r="B37" s="127"/>
      <c r="C37" s="126"/>
      <c r="D37" s="126"/>
      <c r="E37" s="126"/>
      <c r="F37" s="126"/>
      <c r="G37" s="126"/>
      <c r="H37" s="126"/>
      <c r="N37" s="120"/>
      <c r="O37" s="120"/>
      <c r="P37" s="120"/>
      <c r="Q37" s="120"/>
      <c r="S37" s="129"/>
      <c r="T37" s="120"/>
      <c r="U37" s="121"/>
      <c r="V37" s="129"/>
      <c r="W37" s="120"/>
    </row>
    <row r="38" spans="1:23" ht="12.75">
      <c r="A38" s="126"/>
      <c r="B38" s="127"/>
      <c r="C38" s="126"/>
      <c r="D38" s="126"/>
      <c r="E38" s="126"/>
      <c r="F38" s="126"/>
      <c r="G38" s="126"/>
      <c r="H38" s="126"/>
      <c r="N38" s="120"/>
      <c r="O38" s="120"/>
      <c r="P38" s="120"/>
      <c r="Q38" s="120"/>
      <c r="S38" s="129"/>
      <c r="T38" s="120"/>
      <c r="U38" s="121"/>
      <c r="V38" s="129"/>
      <c r="W38" s="120"/>
    </row>
    <row r="39" spans="1:23" ht="12.75">
      <c r="A39" s="126"/>
      <c r="B39" s="127"/>
      <c r="C39" s="126"/>
      <c r="D39" s="126"/>
      <c r="E39" s="126"/>
      <c r="F39" s="126"/>
      <c r="G39" s="126"/>
      <c r="H39" s="126"/>
      <c r="N39" s="120"/>
      <c r="O39" s="120"/>
      <c r="P39" s="120"/>
      <c r="Q39" s="120"/>
      <c r="S39" s="129"/>
      <c r="T39" s="120"/>
      <c r="U39" s="121"/>
      <c r="V39" s="129"/>
      <c r="W39" s="120"/>
    </row>
    <row r="40" spans="1:23" ht="12.75">
      <c r="A40" s="126"/>
      <c r="B40" s="127"/>
      <c r="C40" s="126"/>
      <c r="D40" s="126"/>
      <c r="E40" s="126"/>
      <c r="F40" s="126"/>
      <c r="G40" s="126"/>
      <c r="H40" s="126"/>
      <c r="N40" s="120"/>
      <c r="O40" s="120"/>
      <c r="P40" s="120"/>
      <c r="Q40" s="120"/>
      <c r="S40" s="129"/>
      <c r="T40" s="120"/>
      <c r="U40" s="121"/>
      <c r="V40" s="129"/>
      <c r="W40" s="120"/>
    </row>
    <row r="41" spans="1:23" ht="12.75">
      <c r="A41" s="126"/>
      <c r="B41" s="127"/>
      <c r="C41" s="126"/>
      <c r="D41" s="126"/>
      <c r="E41" s="126"/>
      <c r="F41" s="126"/>
      <c r="G41" s="126"/>
      <c r="H41" s="126"/>
      <c r="N41" s="120"/>
      <c r="O41" s="120"/>
      <c r="P41" s="120"/>
      <c r="Q41" s="120"/>
      <c r="S41" s="129"/>
      <c r="T41" s="120"/>
      <c r="U41" s="121"/>
      <c r="V41" s="129"/>
      <c r="W41" s="120"/>
    </row>
    <row r="42" spans="1:26" ht="12.75">
      <c r="A42" s="126"/>
      <c r="B42" s="127"/>
      <c r="C42" s="126"/>
      <c r="D42" s="126"/>
      <c r="E42" s="126"/>
      <c r="F42" s="126"/>
      <c r="G42" s="126"/>
      <c r="H42" s="126"/>
      <c r="I42" s="126"/>
      <c r="N42" s="120"/>
      <c r="O42" s="120"/>
      <c r="P42" s="120"/>
      <c r="Q42" s="120"/>
      <c r="S42" s="129"/>
      <c r="T42" s="120"/>
      <c r="U42" s="121"/>
      <c r="V42" s="129"/>
      <c r="W42" s="120"/>
      <c r="Z42" s="130"/>
    </row>
    <row r="43" spans="1:23" ht="12.75">
      <c r="A43" s="126"/>
      <c r="B43" s="127"/>
      <c r="C43" s="126"/>
      <c r="D43" s="126"/>
      <c r="E43" s="126"/>
      <c r="F43" s="126"/>
      <c r="G43" s="126"/>
      <c r="H43" s="126"/>
      <c r="N43" s="120"/>
      <c r="O43" s="120"/>
      <c r="P43" s="120"/>
      <c r="Q43" s="120"/>
      <c r="S43" s="129"/>
      <c r="T43" s="120"/>
      <c r="U43" s="121"/>
      <c r="V43" s="129"/>
      <c r="W43" s="120"/>
    </row>
    <row r="44" spans="1:23" ht="12.75">
      <c r="A44" s="126"/>
      <c r="B44" s="127"/>
      <c r="C44" s="126"/>
      <c r="D44" s="126"/>
      <c r="E44" s="126"/>
      <c r="F44" s="126"/>
      <c r="N44" s="120"/>
      <c r="O44" s="120"/>
      <c r="P44" s="120"/>
      <c r="Q44" s="120"/>
      <c r="S44" s="129"/>
      <c r="T44" s="120"/>
      <c r="U44" s="121"/>
      <c r="V44" s="129"/>
      <c r="W44" s="120"/>
    </row>
    <row r="45" spans="1:23" ht="12.75">
      <c r="A45" s="126"/>
      <c r="B45" s="127"/>
      <c r="C45" s="126"/>
      <c r="D45" s="126"/>
      <c r="E45" s="126"/>
      <c r="F45" s="126"/>
      <c r="N45" s="120"/>
      <c r="O45" s="120"/>
      <c r="P45" s="120"/>
      <c r="Q45" s="120"/>
      <c r="S45" s="129"/>
      <c r="T45" s="120"/>
      <c r="U45" s="121"/>
      <c r="V45" s="129"/>
      <c r="W45" s="120"/>
    </row>
    <row r="46" spans="1:23" ht="12.75">
      <c r="A46" s="126"/>
      <c r="B46" s="127"/>
      <c r="C46" s="126"/>
      <c r="D46" s="126"/>
      <c r="E46" s="126"/>
      <c r="F46" s="126"/>
      <c r="N46" s="120"/>
      <c r="O46" s="120"/>
      <c r="P46" s="120"/>
      <c r="Q46" s="120"/>
      <c r="S46" s="129"/>
      <c r="T46" s="120"/>
      <c r="U46" s="121"/>
      <c r="V46" s="129"/>
      <c r="W46" s="120"/>
    </row>
    <row r="47" spans="1:23" ht="12.75">
      <c r="A47" s="126"/>
      <c r="B47" s="127"/>
      <c r="C47" s="126"/>
      <c r="D47" s="126"/>
      <c r="E47" s="126"/>
      <c r="F47" s="126"/>
      <c r="N47" s="120"/>
      <c r="O47" s="120"/>
      <c r="P47" s="120"/>
      <c r="Q47" s="120"/>
      <c r="S47" s="129"/>
      <c r="T47" s="120"/>
      <c r="U47" s="121"/>
      <c r="V47" s="129"/>
      <c r="W47" s="120"/>
    </row>
    <row r="48" spans="1:23" ht="12.75">
      <c r="A48" s="126"/>
      <c r="B48" s="127"/>
      <c r="C48" s="126"/>
      <c r="D48" s="126"/>
      <c r="E48" s="126"/>
      <c r="F48" s="126"/>
      <c r="N48" s="120"/>
      <c r="O48" s="120"/>
      <c r="P48" s="120"/>
      <c r="Q48" s="120"/>
      <c r="S48" s="129"/>
      <c r="T48" s="120"/>
      <c r="U48" s="121"/>
      <c r="V48" s="129"/>
      <c r="W48" s="120"/>
    </row>
    <row r="49" spans="1:23" ht="12.75">
      <c r="A49" s="126"/>
      <c r="B49" s="127"/>
      <c r="C49" s="126"/>
      <c r="D49" s="126"/>
      <c r="E49" s="126"/>
      <c r="F49" s="126"/>
      <c r="N49" s="120"/>
      <c r="O49" s="120"/>
      <c r="P49" s="120"/>
      <c r="Q49" s="120"/>
      <c r="S49" s="129"/>
      <c r="T49" s="120"/>
      <c r="U49" s="121"/>
      <c r="V49" s="129"/>
      <c r="W49" s="120"/>
    </row>
    <row r="50" spans="1:23" ht="12.75">
      <c r="A50" s="126"/>
      <c r="B50" s="127"/>
      <c r="C50" s="126"/>
      <c r="D50" s="126"/>
      <c r="E50" s="126"/>
      <c r="F50" s="126"/>
      <c r="N50" s="120"/>
      <c r="O50" s="120"/>
      <c r="P50" s="120"/>
      <c r="Q50" s="120"/>
      <c r="S50" s="129"/>
      <c r="T50" s="120"/>
      <c r="U50" s="121"/>
      <c r="V50" s="129"/>
      <c r="W50" s="120"/>
    </row>
    <row r="51" spans="1:23" ht="12.75">
      <c r="A51" s="126"/>
      <c r="B51" s="127"/>
      <c r="C51" s="126"/>
      <c r="D51" s="126"/>
      <c r="E51" s="126"/>
      <c r="F51" s="126"/>
      <c r="N51" s="120"/>
      <c r="O51" s="120"/>
      <c r="P51" s="120"/>
      <c r="Q51" s="120"/>
      <c r="S51" s="129"/>
      <c r="T51" s="120"/>
      <c r="U51" s="121"/>
      <c r="V51" s="129"/>
      <c r="W51" s="120"/>
    </row>
    <row r="52" spans="1:23" ht="12.75">
      <c r="A52" s="126"/>
      <c r="B52" s="127"/>
      <c r="C52" s="126"/>
      <c r="D52" s="126"/>
      <c r="E52" s="126"/>
      <c r="F52" s="126"/>
      <c r="N52" s="120"/>
      <c r="O52" s="120"/>
      <c r="P52" s="120"/>
      <c r="Q52" s="120"/>
      <c r="S52" s="129"/>
      <c r="T52" s="120"/>
      <c r="U52" s="121"/>
      <c r="V52" s="129"/>
      <c r="W52" s="120"/>
    </row>
    <row r="53" spans="1:23" ht="12.75">
      <c r="A53" s="126"/>
      <c r="B53" s="127"/>
      <c r="C53" s="126"/>
      <c r="D53" s="126"/>
      <c r="E53" s="126"/>
      <c r="F53" s="126"/>
      <c r="N53" s="120"/>
      <c r="O53" s="120"/>
      <c r="P53" s="120"/>
      <c r="Q53" s="120"/>
      <c r="S53" s="129"/>
      <c r="T53" s="120"/>
      <c r="U53" s="121"/>
      <c r="V53" s="129"/>
      <c r="W53" s="120"/>
    </row>
    <row r="54" spans="1:23" ht="12.75">
      <c r="A54" s="126"/>
      <c r="B54" s="127"/>
      <c r="C54" s="126"/>
      <c r="D54" s="126"/>
      <c r="N54" s="120"/>
      <c r="O54" s="120"/>
      <c r="P54" s="120"/>
      <c r="Q54" s="120"/>
      <c r="S54" s="129"/>
      <c r="T54" s="120"/>
      <c r="U54" s="121"/>
      <c r="V54" s="129"/>
      <c r="W54" s="120"/>
    </row>
    <row r="55" spans="1:23" ht="12.75">
      <c r="A55" s="126"/>
      <c r="B55" s="127"/>
      <c r="C55" s="126"/>
      <c r="D55" s="126"/>
      <c r="N55" s="120"/>
      <c r="O55" s="120"/>
      <c r="P55" s="120"/>
      <c r="Q55" s="120"/>
      <c r="S55" s="129"/>
      <c r="T55" s="120"/>
      <c r="U55" s="121"/>
      <c r="V55" s="129"/>
      <c r="W55" s="120"/>
    </row>
    <row r="56" spans="1:23" ht="12.75">
      <c r="A56" s="126"/>
      <c r="B56" s="127"/>
      <c r="C56" s="126"/>
      <c r="D56" s="126"/>
      <c r="N56" s="120"/>
      <c r="O56" s="120"/>
      <c r="P56" s="120"/>
      <c r="Q56" s="120"/>
      <c r="S56" s="129"/>
      <c r="T56" s="120"/>
      <c r="U56" s="121"/>
      <c r="V56" s="129"/>
      <c r="W56" s="120"/>
    </row>
    <row r="57" spans="1:23" ht="12.75">
      <c r="A57" s="126"/>
      <c r="B57" s="127"/>
      <c r="C57" s="126"/>
      <c r="D57" s="126"/>
      <c r="N57" s="120"/>
      <c r="O57" s="120"/>
      <c r="P57" s="120"/>
      <c r="Q57" s="120"/>
      <c r="S57" s="129"/>
      <c r="T57" s="120"/>
      <c r="U57" s="121"/>
      <c r="V57" s="129"/>
      <c r="W57" s="120"/>
    </row>
    <row r="58" spans="1:23" ht="12.75">
      <c r="A58" s="126"/>
      <c r="B58" s="127"/>
      <c r="C58" s="126"/>
      <c r="D58" s="126"/>
      <c r="E58" s="126"/>
      <c r="F58" s="126"/>
      <c r="G58" s="126"/>
      <c r="H58" s="126"/>
      <c r="N58" s="120"/>
      <c r="O58" s="120"/>
      <c r="P58" s="120"/>
      <c r="Q58" s="120"/>
      <c r="S58" s="129"/>
      <c r="T58" s="120"/>
      <c r="U58" s="121"/>
      <c r="V58" s="129"/>
      <c r="W58" s="120"/>
    </row>
    <row r="59" spans="1:23" ht="12.75">
      <c r="A59" s="126"/>
      <c r="B59" s="127"/>
      <c r="C59" s="126"/>
      <c r="D59" s="126"/>
      <c r="E59" s="126"/>
      <c r="F59" s="126"/>
      <c r="G59" s="126"/>
      <c r="H59" s="126"/>
      <c r="N59" s="120"/>
      <c r="O59" s="120"/>
      <c r="P59" s="120"/>
      <c r="Q59" s="120"/>
      <c r="S59" s="129"/>
      <c r="T59" s="120"/>
      <c r="U59" s="121"/>
      <c r="V59" s="129"/>
      <c r="W59" s="120"/>
    </row>
    <row r="60" spans="1:23" ht="12.75">
      <c r="A60" s="126"/>
      <c r="B60" s="127"/>
      <c r="C60" s="126"/>
      <c r="D60" s="126"/>
      <c r="E60" s="126"/>
      <c r="F60" s="126"/>
      <c r="G60" s="126"/>
      <c r="H60" s="126"/>
      <c r="N60" s="120"/>
      <c r="O60" s="120"/>
      <c r="P60" s="120"/>
      <c r="Q60" s="120"/>
      <c r="S60" s="129"/>
      <c r="T60" s="120"/>
      <c r="U60" s="121"/>
      <c r="V60" s="129"/>
      <c r="W60" s="120"/>
    </row>
    <row r="61" spans="1:23" ht="12.75">
      <c r="A61" s="126"/>
      <c r="B61" s="127"/>
      <c r="C61" s="126"/>
      <c r="D61" s="126"/>
      <c r="E61" s="126"/>
      <c r="F61" s="126"/>
      <c r="G61" s="126"/>
      <c r="H61" s="126"/>
      <c r="N61" s="120"/>
      <c r="O61" s="120"/>
      <c r="P61" s="120"/>
      <c r="Q61" s="120"/>
      <c r="S61" s="129"/>
      <c r="T61" s="120"/>
      <c r="U61" s="121"/>
      <c r="V61" s="129"/>
      <c r="W61" s="120"/>
    </row>
    <row r="62" spans="1:23" ht="12.75">
      <c r="A62" s="126"/>
      <c r="B62" s="127"/>
      <c r="C62" s="126"/>
      <c r="D62" s="126"/>
      <c r="E62" s="126"/>
      <c r="F62" s="126"/>
      <c r="G62" s="126"/>
      <c r="H62" s="126"/>
      <c r="N62" s="120"/>
      <c r="O62" s="120"/>
      <c r="P62" s="120"/>
      <c r="Q62" s="120"/>
      <c r="S62" s="129"/>
      <c r="T62" s="120"/>
      <c r="U62" s="121"/>
      <c r="V62" s="129"/>
      <c r="W62" s="120"/>
    </row>
    <row r="63" spans="1:23" ht="12.75">
      <c r="A63" s="126"/>
      <c r="B63" s="127"/>
      <c r="C63" s="126"/>
      <c r="D63" s="126"/>
      <c r="E63" s="126"/>
      <c r="F63" s="126"/>
      <c r="G63" s="126"/>
      <c r="H63" s="126"/>
      <c r="N63" s="120"/>
      <c r="O63" s="120"/>
      <c r="P63" s="120"/>
      <c r="Q63" s="120"/>
      <c r="S63" s="129"/>
      <c r="T63" s="120"/>
      <c r="U63" s="121"/>
      <c r="V63" s="129"/>
      <c r="W63" s="120"/>
    </row>
    <row r="64" spans="1:23" ht="12.75">
      <c r="A64" s="126"/>
      <c r="B64" s="127"/>
      <c r="C64" s="126"/>
      <c r="D64" s="126"/>
      <c r="E64" s="126"/>
      <c r="F64" s="126"/>
      <c r="G64" s="126"/>
      <c r="H64" s="126"/>
      <c r="N64" s="120"/>
      <c r="O64" s="120"/>
      <c r="P64" s="120"/>
      <c r="Q64" s="120"/>
      <c r="S64" s="129"/>
      <c r="T64" s="120"/>
      <c r="U64" s="121"/>
      <c r="V64" s="129"/>
      <c r="W64" s="120"/>
    </row>
    <row r="65" spans="1:23" ht="12.75">
      <c r="A65" s="126"/>
      <c r="B65" s="127"/>
      <c r="C65" s="126"/>
      <c r="D65" s="126"/>
      <c r="E65" s="126"/>
      <c r="F65" s="126"/>
      <c r="G65" s="126"/>
      <c r="H65" s="126"/>
      <c r="N65" s="120"/>
      <c r="O65" s="120"/>
      <c r="P65" s="120"/>
      <c r="Q65" s="120"/>
      <c r="S65" s="129"/>
      <c r="T65" s="120"/>
      <c r="U65" s="121"/>
      <c r="V65" s="129"/>
      <c r="W65" s="120"/>
    </row>
    <row r="66" spans="1:23" ht="12.75">
      <c r="A66" s="126"/>
      <c r="B66" s="127"/>
      <c r="C66" s="126"/>
      <c r="D66" s="126"/>
      <c r="E66" s="126"/>
      <c r="F66" s="126"/>
      <c r="G66" s="126"/>
      <c r="H66" s="126"/>
      <c r="N66" s="120"/>
      <c r="O66" s="120"/>
      <c r="P66" s="120"/>
      <c r="Q66" s="120"/>
      <c r="S66" s="129"/>
      <c r="T66" s="120"/>
      <c r="U66" s="121"/>
      <c r="V66" s="129"/>
      <c r="W66" s="120"/>
    </row>
    <row r="67" spans="1:23" ht="12.75">
      <c r="A67" s="126"/>
      <c r="B67" s="127"/>
      <c r="C67" s="126"/>
      <c r="D67" s="126"/>
      <c r="E67" s="126"/>
      <c r="F67" s="126"/>
      <c r="G67" s="126"/>
      <c r="H67" s="126"/>
      <c r="N67" s="120"/>
      <c r="O67" s="120"/>
      <c r="P67" s="120"/>
      <c r="Q67" s="120"/>
      <c r="S67" s="129"/>
      <c r="T67" s="120"/>
      <c r="U67" s="121"/>
      <c r="V67" s="129"/>
      <c r="W67" s="120"/>
    </row>
    <row r="68" spans="1:23" ht="12.75">
      <c r="A68" s="126"/>
      <c r="B68" s="127"/>
      <c r="C68" s="126"/>
      <c r="D68" s="126"/>
      <c r="E68" s="126"/>
      <c r="F68" s="126"/>
      <c r="G68" s="126"/>
      <c r="H68" s="126"/>
      <c r="P68" s="120"/>
      <c r="Q68" s="120"/>
      <c r="S68" s="129"/>
      <c r="T68" s="120"/>
      <c r="U68" s="121"/>
      <c r="V68" s="129"/>
      <c r="W68" s="120"/>
    </row>
    <row r="69" spans="1:23" ht="12.75">
      <c r="A69" s="126"/>
      <c r="B69" s="127"/>
      <c r="C69" s="126"/>
      <c r="D69" s="126"/>
      <c r="E69" s="126"/>
      <c r="F69" s="126"/>
      <c r="G69" s="126"/>
      <c r="H69" s="126"/>
      <c r="P69" s="120"/>
      <c r="Q69" s="120"/>
      <c r="S69" s="129"/>
      <c r="T69" s="120"/>
      <c r="U69" s="121"/>
      <c r="V69" s="129"/>
      <c r="W69" s="120"/>
    </row>
    <row r="70" spans="1:23" ht="12.75">
      <c r="A70" s="126"/>
      <c r="B70" s="127"/>
      <c r="C70" s="126"/>
      <c r="D70" s="126"/>
      <c r="E70" s="126"/>
      <c r="F70" s="126"/>
      <c r="G70" s="126"/>
      <c r="H70" s="126"/>
      <c r="P70" s="120"/>
      <c r="Q70" s="120"/>
      <c r="S70" s="129"/>
      <c r="T70" s="120"/>
      <c r="U70" s="121"/>
      <c r="V70" s="129"/>
      <c r="W70" s="120"/>
    </row>
    <row r="71" spans="1:23" ht="12.75">
      <c r="A71" s="126"/>
      <c r="B71" s="127"/>
      <c r="C71" s="126"/>
      <c r="D71" s="126"/>
      <c r="E71" s="126"/>
      <c r="F71" s="126"/>
      <c r="G71" s="126"/>
      <c r="H71" s="126"/>
      <c r="P71" s="120"/>
      <c r="Q71" s="120"/>
      <c r="S71" s="129"/>
      <c r="T71" s="120"/>
      <c r="U71" s="121"/>
      <c r="V71" s="129"/>
      <c r="W71" s="120"/>
    </row>
    <row r="72" spans="1:23" ht="12.75">
      <c r="A72" s="126"/>
      <c r="B72" s="127"/>
      <c r="C72" s="126"/>
      <c r="D72" s="126"/>
      <c r="E72" s="126"/>
      <c r="F72" s="126"/>
      <c r="G72" s="126"/>
      <c r="H72" s="126"/>
      <c r="P72" s="120"/>
      <c r="Q72" s="120"/>
      <c r="S72" s="129"/>
      <c r="T72" s="120"/>
      <c r="U72" s="121"/>
      <c r="V72" s="129"/>
      <c r="W72" s="120"/>
    </row>
    <row r="73" spans="1:23" ht="12.75">
      <c r="A73" s="126"/>
      <c r="B73" s="127"/>
      <c r="C73" s="126"/>
      <c r="D73" s="126"/>
      <c r="E73" s="126"/>
      <c r="F73" s="126"/>
      <c r="G73" s="126"/>
      <c r="H73" s="126"/>
      <c r="P73" s="120"/>
      <c r="Q73" s="120"/>
      <c r="S73" s="129"/>
      <c r="T73" s="120"/>
      <c r="U73" s="121"/>
      <c r="V73" s="129"/>
      <c r="W73" s="120"/>
    </row>
    <row r="74" spans="1:23" ht="12.75">
      <c r="A74" s="126"/>
      <c r="B74" s="127"/>
      <c r="C74" s="126"/>
      <c r="D74" s="126"/>
      <c r="E74" s="126"/>
      <c r="F74" s="126"/>
      <c r="G74" s="126"/>
      <c r="H74" s="126"/>
      <c r="P74" s="120"/>
      <c r="Q74" s="120"/>
      <c r="S74" s="129"/>
      <c r="T74" s="120"/>
      <c r="U74" s="121"/>
      <c r="V74" s="129"/>
      <c r="W74" s="120"/>
    </row>
    <row r="75" spans="1:23" ht="12.75">
      <c r="A75" s="126"/>
      <c r="B75" s="127"/>
      <c r="C75" s="126"/>
      <c r="D75" s="126"/>
      <c r="E75" s="126"/>
      <c r="F75" s="126"/>
      <c r="G75" s="126"/>
      <c r="H75" s="126"/>
      <c r="P75" s="120"/>
      <c r="Q75" s="120"/>
      <c r="S75" s="129"/>
      <c r="T75" s="120"/>
      <c r="U75" s="121"/>
      <c r="V75" s="129"/>
      <c r="W75" s="120"/>
    </row>
    <row r="76" spans="1:23" ht="12.75">
      <c r="A76" s="126"/>
      <c r="B76" s="127"/>
      <c r="C76" s="126"/>
      <c r="D76" s="126"/>
      <c r="E76" s="126"/>
      <c r="F76" s="126"/>
      <c r="G76" s="126"/>
      <c r="H76" s="126"/>
      <c r="P76" s="120"/>
      <c r="Q76" s="120"/>
      <c r="S76" s="129"/>
      <c r="T76" s="120"/>
      <c r="U76" s="121"/>
      <c r="V76" s="129"/>
      <c r="W76" s="120"/>
    </row>
    <row r="77" spans="1:23" ht="12.75">
      <c r="A77" s="126"/>
      <c r="B77" s="127"/>
      <c r="C77" s="126"/>
      <c r="D77" s="126"/>
      <c r="E77" s="126"/>
      <c r="F77" s="126"/>
      <c r="G77" s="126"/>
      <c r="H77" s="126"/>
      <c r="P77" s="120"/>
      <c r="Q77" s="120"/>
      <c r="S77" s="129"/>
      <c r="T77" s="120"/>
      <c r="U77" s="121"/>
      <c r="V77" s="129"/>
      <c r="W77" s="120"/>
    </row>
    <row r="78" spans="1:23" ht="12.75">
      <c r="A78" s="126"/>
      <c r="B78" s="127"/>
      <c r="C78" s="126"/>
      <c r="D78" s="126"/>
      <c r="E78" s="126"/>
      <c r="F78" s="126"/>
      <c r="G78" s="126"/>
      <c r="H78" s="126"/>
      <c r="P78" s="120"/>
      <c r="Q78" s="120"/>
      <c r="S78" s="129"/>
      <c r="T78" s="120"/>
      <c r="U78" s="121"/>
      <c r="V78" s="129"/>
      <c r="W78" s="120"/>
    </row>
    <row r="79" spans="1:23" ht="12.75">
      <c r="A79" s="126"/>
      <c r="B79" s="127"/>
      <c r="C79" s="126"/>
      <c r="D79" s="126"/>
      <c r="E79" s="126"/>
      <c r="F79" s="126"/>
      <c r="G79" s="126"/>
      <c r="H79" s="126"/>
      <c r="P79" s="120"/>
      <c r="Q79" s="120"/>
      <c r="S79" s="129"/>
      <c r="T79" s="120"/>
      <c r="U79" s="121"/>
      <c r="V79" s="129"/>
      <c r="W79" s="120"/>
    </row>
    <row r="80" spans="1:23" ht="12.75">
      <c r="A80" s="126"/>
      <c r="B80" s="127"/>
      <c r="C80" s="126"/>
      <c r="D80" s="126"/>
      <c r="E80" s="126"/>
      <c r="F80" s="126"/>
      <c r="G80" s="126"/>
      <c r="H80" s="126"/>
      <c r="P80" s="120"/>
      <c r="Q80" s="120"/>
      <c r="S80" s="129"/>
      <c r="T80" s="120"/>
      <c r="U80" s="121"/>
      <c r="V80" s="129"/>
      <c r="W80" s="120"/>
    </row>
  </sheetData>
  <mergeCells count="5">
    <mergeCell ref="S1:T1"/>
    <mergeCell ref="V1:W1"/>
    <mergeCell ref="A1:A2"/>
    <mergeCell ref="B1:B2"/>
    <mergeCell ref="C1:J1"/>
  </mergeCells>
  <printOptions/>
  <pageMargins left="0.75" right="0.75" top="1" bottom="1" header="0.5" footer="0.5"/>
  <pageSetup horizontalDpi="200" verticalDpi="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/>
  <dimension ref="A1:Z80"/>
  <sheetViews>
    <sheetView zoomScale="70" zoomScaleNormal="70" workbookViewId="0" topLeftCell="A1">
      <selection activeCell="C30" sqref="C30:H32"/>
    </sheetView>
  </sheetViews>
  <sheetFormatPr defaultColWidth="9.140625" defaultRowHeight="12.75"/>
  <cols>
    <col min="1" max="1" width="9.421875" style="119" customWidth="1"/>
    <col min="2" max="2" width="12.28125" style="139" customWidth="1"/>
    <col min="3" max="3" width="13.28125" style="119" customWidth="1"/>
    <col min="4" max="4" width="11.8515625" style="119" customWidth="1"/>
    <col min="5" max="5" width="15.421875" style="119" customWidth="1"/>
    <col min="6" max="6" width="19.28125" style="119" customWidth="1"/>
    <col min="7" max="7" width="11.00390625" style="119" customWidth="1"/>
    <col min="8" max="8" width="14.140625" style="119" customWidth="1"/>
    <col min="9" max="9" width="12.140625" style="119" customWidth="1"/>
    <col min="10" max="10" width="13.140625" style="119" bestFit="1" customWidth="1"/>
    <col min="11" max="11" width="9.421875" style="119" customWidth="1"/>
    <col min="12" max="12" width="10.7109375" style="119" customWidth="1"/>
    <col min="13" max="13" width="43.421875" style="119" customWidth="1"/>
    <col min="14" max="14" width="14.8515625" style="119" bestFit="1" customWidth="1"/>
    <col min="15" max="15" width="14.00390625" style="119" bestFit="1" customWidth="1"/>
    <col min="16" max="25" width="9.140625" style="119" customWidth="1"/>
    <col min="26" max="26" width="9.140625" style="120" customWidth="1"/>
    <col min="27" max="16384" width="9.140625" style="119" customWidth="1"/>
  </cols>
  <sheetData>
    <row r="1" spans="1:23" ht="12.75" customHeight="1">
      <c r="A1" s="159" t="s">
        <v>137</v>
      </c>
      <c r="B1" s="159" t="s">
        <v>138</v>
      </c>
      <c r="C1" s="161" t="s">
        <v>139</v>
      </c>
      <c r="D1" s="161"/>
      <c r="E1" s="161"/>
      <c r="F1" s="161"/>
      <c r="G1" s="161"/>
      <c r="H1" s="161"/>
      <c r="I1" s="161"/>
      <c r="J1" s="161"/>
      <c r="L1" s="126"/>
      <c r="M1" s="127"/>
      <c r="N1" s="120"/>
      <c r="O1" s="120"/>
      <c r="S1" s="158"/>
      <c r="T1" s="158"/>
      <c r="U1" s="121"/>
      <c r="V1" s="158"/>
      <c r="W1" s="158"/>
    </row>
    <row r="2" spans="1:22" ht="26.25" thickBot="1">
      <c r="A2" s="160"/>
      <c r="B2" s="160"/>
      <c r="C2" s="122" t="s">
        <v>140</v>
      </c>
      <c r="D2" s="122" t="s">
        <v>141</v>
      </c>
      <c r="E2" s="122" t="s">
        <v>142</v>
      </c>
      <c r="F2" s="122" t="s">
        <v>143</v>
      </c>
      <c r="G2" s="122" t="s">
        <v>144</v>
      </c>
      <c r="H2" s="122" t="s">
        <v>145</v>
      </c>
      <c r="I2" s="123" t="s">
        <v>144</v>
      </c>
      <c r="J2" s="123" t="s">
        <v>145</v>
      </c>
      <c r="K2" s="124"/>
      <c r="L2" s="140" t="s">
        <v>153</v>
      </c>
      <c r="M2" s="132"/>
      <c r="N2" s="132"/>
      <c r="O2" s="133"/>
      <c r="U2" s="125"/>
      <c r="V2" s="125"/>
    </row>
    <row r="3" spans="1:26" ht="12.75">
      <c r="A3" s="28">
        <v>0</v>
      </c>
      <c r="B3" s="28">
        <f>108.32-0.97</f>
        <v>107.35</v>
      </c>
      <c r="C3" s="126">
        <v>100</v>
      </c>
      <c r="D3" s="126" t="s">
        <v>185</v>
      </c>
      <c r="E3" s="126"/>
      <c r="F3" s="126"/>
      <c r="G3" s="126"/>
      <c r="H3" s="126"/>
      <c r="I3" s="126"/>
      <c r="L3" s="128" t="s">
        <v>150</v>
      </c>
      <c r="M3" s="128" t="s">
        <v>149</v>
      </c>
      <c r="N3" s="128" t="s">
        <v>151</v>
      </c>
      <c r="O3" s="134"/>
      <c r="P3" s="120"/>
      <c r="Q3" s="120"/>
      <c r="S3" s="129"/>
      <c r="T3" s="120"/>
      <c r="U3" s="121"/>
      <c r="V3" s="129"/>
      <c r="W3" s="120"/>
      <c r="Z3" s="130"/>
    </row>
    <row r="4" spans="1:26" ht="12.75">
      <c r="A4" s="28">
        <v>2</v>
      </c>
      <c r="B4" s="72">
        <v>102.87</v>
      </c>
      <c r="C4" s="126">
        <v>40</v>
      </c>
      <c r="D4" s="126" t="s">
        <v>147</v>
      </c>
      <c r="E4" s="126">
        <v>30</v>
      </c>
      <c r="F4" s="126" t="s">
        <v>168</v>
      </c>
      <c r="G4" s="126">
        <v>30</v>
      </c>
      <c r="H4" s="126" t="s">
        <v>148</v>
      </c>
      <c r="I4" s="126"/>
      <c r="L4" s="97" t="s">
        <v>146</v>
      </c>
      <c r="M4" s="126" t="s">
        <v>154</v>
      </c>
      <c r="N4" s="97"/>
      <c r="O4" s="126"/>
      <c r="P4" s="120"/>
      <c r="Q4" s="120"/>
      <c r="S4" s="129"/>
      <c r="T4" s="120"/>
      <c r="U4" s="121"/>
      <c r="V4" s="129"/>
      <c r="W4" s="120"/>
      <c r="Z4" s="130"/>
    </row>
    <row r="5" spans="1:26" ht="12.75">
      <c r="A5" s="28">
        <v>18.5</v>
      </c>
      <c r="B5" s="72">
        <v>96.33</v>
      </c>
      <c r="C5" s="126">
        <v>40</v>
      </c>
      <c r="D5" s="126" t="s">
        <v>147</v>
      </c>
      <c r="E5" s="126">
        <v>30</v>
      </c>
      <c r="F5" s="126" t="s">
        <v>168</v>
      </c>
      <c r="G5" s="126">
        <v>30</v>
      </c>
      <c r="H5" s="126" t="s">
        <v>148</v>
      </c>
      <c r="I5" s="126"/>
      <c r="L5" s="97" t="s">
        <v>155</v>
      </c>
      <c r="M5" s="126" t="s">
        <v>156</v>
      </c>
      <c r="N5" s="97" t="s">
        <v>157</v>
      </c>
      <c r="O5" s="126"/>
      <c r="P5" s="120"/>
      <c r="Q5" s="120"/>
      <c r="S5" s="129"/>
      <c r="T5" s="120"/>
      <c r="U5" s="121"/>
      <c r="V5" s="129"/>
      <c r="W5" s="120"/>
      <c r="Z5" s="130"/>
    </row>
    <row r="6" spans="1:26" ht="12.75">
      <c r="A6" s="28">
        <v>32.3</v>
      </c>
      <c r="B6" s="72">
        <v>94.67</v>
      </c>
      <c r="C6" s="126">
        <v>60</v>
      </c>
      <c r="D6" s="126" t="s">
        <v>148</v>
      </c>
      <c r="E6" s="126">
        <v>20</v>
      </c>
      <c r="F6" s="126" t="s">
        <v>185</v>
      </c>
      <c r="G6" s="126">
        <v>20</v>
      </c>
      <c r="H6" s="126" t="s">
        <v>161</v>
      </c>
      <c r="L6" s="97" t="s">
        <v>158</v>
      </c>
      <c r="M6" s="126" t="s">
        <v>159</v>
      </c>
      <c r="N6" s="126" t="s">
        <v>160</v>
      </c>
      <c r="O6" s="126"/>
      <c r="P6" s="120"/>
      <c r="Q6" s="120"/>
      <c r="S6" s="129"/>
      <c r="T6" s="120"/>
      <c r="U6" s="121"/>
      <c r="V6" s="129"/>
      <c r="W6" s="120"/>
      <c r="Z6" s="130"/>
    </row>
    <row r="7" spans="1:26" ht="12.75">
      <c r="A7" s="28">
        <v>37</v>
      </c>
      <c r="B7" s="72">
        <v>95.32</v>
      </c>
      <c r="C7" s="126">
        <v>50</v>
      </c>
      <c r="D7" s="126" t="s">
        <v>176</v>
      </c>
      <c r="E7" s="126">
        <v>40</v>
      </c>
      <c r="F7" s="126" t="s">
        <v>164</v>
      </c>
      <c r="G7" s="126">
        <v>10</v>
      </c>
      <c r="H7" s="126" t="s">
        <v>185</v>
      </c>
      <c r="L7" s="97" t="s">
        <v>161</v>
      </c>
      <c r="M7" s="126" t="s">
        <v>162</v>
      </c>
      <c r="N7" s="126" t="s">
        <v>163</v>
      </c>
      <c r="O7" s="126"/>
      <c r="P7" s="120"/>
      <c r="Q7" s="120"/>
      <c r="S7" s="129"/>
      <c r="T7" s="120"/>
      <c r="U7" s="121"/>
      <c r="V7" s="129"/>
      <c r="W7" s="120"/>
      <c r="Z7" s="130"/>
    </row>
    <row r="8" spans="1:26" ht="12.75">
      <c r="A8" s="28">
        <v>40</v>
      </c>
      <c r="B8" s="72">
        <v>91.92</v>
      </c>
      <c r="C8" s="126">
        <v>50</v>
      </c>
      <c r="D8" s="126" t="s">
        <v>185</v>
      </c>
      <c r="E8" s="126">
        <v>40</v>
      </c>
      <c r="F8" s="126" t="s">
        <v>158</v>
      </c>
      <c r="G8" s="126">
        <v>10</v>
      </c>
      <c r="H8" s="126" t="s">
        <v>161</v>
      </c>
      <c r="L8" s="97" t="s">
        <v>165</v>
      </c>
      <c r="M8" s="97" t="s">
        <v>166</v>
      </c>
      <c r="N8" s="135" t="s">
        <v>167</v>
      </c>
      <c r="O8" s="126"/>
      <c r="P8" s="120"/>
      <c r="Q8" s="120"/>
      <c r="S8" s="129"/>
      <c r="T8" s="120"/>
      <c r="U8" s="121"/>
      <c r="V8" s="129"/>
      <c r="W8" s="120"/>
      <c r="Z8" s="130"/>
    </row>
    <row r="9" spans="1:26" ht="12.75">
      <c r="A9" s="28">
        <v>46.4</v>
      </c>
      <c r="B9" s="72">
        <v>90.87</v>
      </c>
      <c r="C9" s="126">
        <v>50</v>
      </c>
      <c r="D9" s="126" t="s">
        <v>185</v>
      </c>
      <c r="E9" s="126">
        <v>40</v>
      </c>
      <c r="F9" s="126" t="s">
        <v>158</v>
      </c>
      <c r="G9" s="126">
        <v>10</v>
      </c>
      <c r="H9" s="126" t="s">
        <v>161</v>
      </c>
      <c r="L9" s="97" t="s">
        <v>168</v>
      </c>
      <c r="M9" s="126" t="s">
        <v>169</v>
      </c>
      <c r="N9" s="136" t="s">
        <v>170</v>
      </c>
      <c r="O9" s="126"/>
      <c r="P9" s="120"/>
      <c r="Q9" s="120"/>
      <c r="S9" s="129"/>
      <c r="T9" s="120"/>
      <c r="U9" s="121"/>
      <c r="V9" s="129"/>
      <c r="W9" s="120"/>
      <c r="Z9" s="130"/>
    </row>
    <row r="10" spans="1:26" ht="12.75">
      <c r="A10" s="28">
        <v>48.1</v>
      </c>
      <c r="B10" s="72">
        <v>89.37</v>
      </c>
      <c r="C10" s="126">
        <v>50</v>
      </c>
      <c r="D10" s="126" t="s">
        <v>185</v>
      </c>
      <c r="E10" s="126">
        <v>40</v>
      </c>
      <c r="F10" s="126" t="s">
        <v>158</v>
      </c>
      <c r="G10" s="126">
        <v>10</v>
      </c>
      <c r="H10" s="126" t="s">
        <v>161</v>
      </c>
      <c r="L10" s="97" t="s">
        <v>147</v>
      </c>
      <c r="M10" s="97" t="s">
        <v>171</v>
      </c>
      <c r="N10" s="136" t="s">
        <v>172</v>
      </c>
      <c r="O10" s="126"/>
      <c r="P10" s="120"/>
      <c r="Q10" s="120"/>
      <c r="S10" s="129"/>
      <c r="T10" s="120"/>
      <c r="U10" s="121"/>
      <c r="V10" s="129"/>
      <c r="W10" s="120"/>
      <c r="Z10" s="130"/>
    </row>
    <row r="11" spans="1:26" ht="12.75">
      <c r="A11" s="28">
        <v>53</v>
      </c>
      <c r="B11" s="72">
        <v>88.52</v>
      </c>
      <c r="C11" s="126">
        <v>60</v>
      </c>
      <c r="D11" s="126" t="s">
        <v>187</v>
      </c>
      <c r="E11" s="126">
        <v>20</v>
      </c>
      <c r="F11" s="126" t="s">
        <v>148</v>
      </c>
      <c r="G11" s="126">
        <v>20</v>
      </c>
      <c r="H11" s="126" t="s">
        <v>165</v>
      </c>
      <c r="L11" s="97" t="s">
        <v>173</v>
      </c>
      <c r="M11" s="126" t="s">
        <v>174</v>
      </c>
      <c r="N11" s="137" t="s">
        <v>175</v>
      </c>
      <c r="O11" s="126"/>
      <c r="P11" s="120"/>
      <c r="Q11" s="120"/>
      <c r="S11" s="129"/>
      <c r="T11" s="120"/>
      <c r="U11" s="121"/>
      <c r="V11" s="129"/>
      <c r="W11" s="120"/>
      <c r="Z11" s="130"/>
    </row>
    <row r="12" spans="1:26" ht="12.75">
      <c r="A12" s="28">
        <v>58</v>
      </c>
      <c r="B12" s="72">
        <v>87.26</v>
      </c>
      <c r="C12" s="126">
        <v>60</v>
      </c>
      <c r="D12" s="126" t="s">
        <v>187</v>
      </c>
      <c r="E12" s="126">
        <v>30</v>
      </c>
      <c r="F12" s="126" t="s">
        <v>165</v>
      </c>
      <c r="G12" s="126">
        <v>10</v>
      </c>
      <c r="H12" s="126" t="s">
        <v>185</v>
      </c>
      <c r="L12" s="97" t="s">
        <v>176</v>
      </c>
      <c r="M12" s="126" t="s">
        <v>177</v>
      </c>
      <c r="N12" s="136" t="s">
        <v>178</v>
      </c>
      <c r="O12" s="126"/>
      <c r="P12" s="120"/>
      <c r="Q12" s="120"/>
      <c r="S12" s="129"/>
      <c r="T12" s="120"/>
      <c r="U12" s="121"/>
      <c r="V12" s="129"/>
      <c r="W12" s="120"/>
      <c r="Z12" s="130"/>
    </row>
    <row r="13" spans="1:26" ht="12.75">
      <c r="A13" s="28">
        <v>60.3</v>
      </c>
      <c r="B13" s="72">
        <v>86.95</v>
      </c>
      <c r="C13" s="126">
        <v>40</v>
      </c>
      <c r="D13" s="126" t="s">
        <v>164</v>
      </c>
      <c r="E13" s="126">
        <v>30</v>
      </c>
      <c r="F13" s="126" t="s">
        <v>176</v>
      </c>
      <c r="G13" s="126">
        <v>30</v>
      </c>
      <c r="H13" s="126" t="s">
        <v>173</v>
      </c>
      <c r="L13" s="97" t="s">
        <v>164</v>
      </c>
      <c r="M13" s="126" t="s">
        <v>179</v>
      </c>
      <c r="N13" s="138" t="s">
        <v>180</v>
      </c>
      <c r="O13" s="126"/>
      <c r="P13" s="120"/>
      <c r="Q13" s="120"/>
      <c r="S13" s="129"/>
      <c r="T13" s="120"/>
      <c r="U13" s="121"/>
      <c r="V13" s="129"/>
      <c r="W13" s="120"/>
      <c r="Z13" s="130"/>
    </row>
    <row r="14" spans="1:26" ht="12.75">
      <c r="A14" s="68">
        <v>62</v>
      </c>
      <c r="B14" s="72">
        <v>88.47</v>
      </c>
      <c r="C14" s="126">
        <v>40</v>
      </c>
      <c r="D14" s="126" t="s">
        <v>164</v>
      </c>
      <c r="E14" s="126">
        <v>30</v>
      </c>
      <c r="F14" s="126" t="s">
        <v>176</v>
      </c>
      <c r="G14" s="126">
        <v>30</v>
      </c>
      <c r="H14" s="126" t="s">
        <v>173</v>
      </c>
      <c r="L14" s="97" t="s">
        <v>181</v>
      </c>
      <c r="M14" s="126" t="s">
        <v>182</v>
      </c>
      <c r="N14" s="126" t="s">
        <v>183</v>
      </c>
      <c r="O14" s="126"/>
      <c r="P14" s="120"/>
      <c r="Q14" s="120"/>
      <c r="S14" s="129"/>
      <c r="T14" s="120"/>
      <c r="U14" s="121"/>
      <c r="V14" s="129"/>
      <c r="W14" s="120"/>
      <c r="Z14" s="130"/>
    </row>
    <row r="15" spans="1:26" ht="12.75">
      <c r="A15" s="68">
        <v>63.4</v>
      </c>
      <c r="B15" s="72">
        <v>87.57</v>
      </c>
      <c r="C15" s="126">
        <v>40</v>
      </c>
      <c r="D15" s="126" t="s">
        <v>164</v>
      </c>
      <c r="E15" s="126">
        <v>30</v>
      </c>
      <c r="F15" s="126" t="s">
        <v>176</v>
      </c>
      <c r="G15" s="126">
        <v>30</v>
      </c>
      <c r="H15" s="126" t="s">
        <v>173</v>
      </c>
      <c r="L15" s="97" t="s">
        <v>152</v>
      </c>
      <c r="M15" s="126" t="s">
        <v>184</v>
      </c>
      <c r="N15" s="126"/>
      <c r="O15" s="126"/>
      <c r="P15" s="120"/>
      <c r="Q15" s="120"/>
      <c r="S15" s="129"/>
      <c r="T15" s="120"/>
      <c r="U15" s="121"/>
      <c r="V15" s="129"/>
      <c r="W15" s="120"/>
      <c r="Z15" s="130"/>
    </row>
    <row r="16" spans="1:26" ht="13.5" thickBot="1">
      <c r="A16" s="68">
        <v>67</v>
      </c>
      <c r="B16" s="72">
        <v>87.56</v>
      </c>
      <c r="C16" s="126">
        <v>50</v>
      </c>
      <c r="D16" s="126" t="s">
        <v>185</v>
      </c>
      <c r="E16" s="126">
        <v>30</v>
      </c>
      <c r="F16" s="126" t="s">
        <v>164</v>
      </c>
      <c r="G16" s="126">
        <v>20</v>
      </c>
      <c r="H16" s="126" t="s">
        <v>176</v>
      </c>
      <c r="L16" s="106" t="s">
        <v>185</v>
      </c>
      <c r="M16" s="106" t="s">
        <v>186</v>
      </c>
      <c r="N16" s="131"/>
      <c r="O16" s="138"/>
      <c r="P16" s="120"/>
      <c r="Q16" s="120"/>
      <c r="S16" s="129"/>
      <c r="T16" s="120"/>
      <c r="U16" s="121"/>
      <c r="V16" s="129"/>
      <c r="W16" s="120"/>
      <c r="Z16" s="130"/>
    </row>
    <row r="17" spans="1:26" ht="12.75">
      <c r="A17" s="68">
        <v>71</v>
      </c>
      <c r="B17" s="72">
        <v>87.67</v>
      </c>
      <c r="C17" s="126">
        <v>70</v>
      </c>
      <c r="D17" s="126" t="s">
        <v>185</v>
      </c>
      <c r="E17" s="126">
        <v>20</v>
      </c>
      <c r="F17" s="126" t="s">
        <v>176</v>
      </c>
      <c r="G17" s="126">
        <v>10</v>
      </c>
      <c r="H17" s="126" t="s">
        <v>168</v>
      </c>
      <c r="L17" s="126"/>
      <c r="M17" s="127"/>
      <c r="N17" s="120"/>
      <c r="O17" s="120"/>
      <c r="P17" s="120"/>
      <c r="Q17" s="120"/>
      <c r="S17" s="129"/>
      <c r="T17" s="120"/>
      <c r="U17" s="121"/>
      <c r="V17" s="129"/>
      <c r="W17" s="120"/>
      <c r="Z17" s="130"/>
    </row>
    <row r="18" spans="1:23" ht="12.75">
      <c r="A18" s="68">
        <v>73</v>
      </c>
      <c r="B18" s="72">
        <v>88.81</v>
      </c>
      <c r="C18" s="126">
        <v>70</v>
      </c>
      <c r="D18" s="126" t="s">
        <v>185</v>
      </c>
      <c r="E18" s="126">
        <v>20</v>
      </c>
      <c r="F18" s="126" t="s">
        <v>176</v>
      </c>
      <c r="G18" s="126">
        <v>10</v>
      </c>
      <c r="H18" s="126" t="s">
        <v>168</v>
      </c>
      <c r="L18" s="126"/>
      <c r="M18" s="127"/>
      <c r="N18" s="120"/>
      <c r="O18" s="120"/>
      <c r="P18" s="120"/>
      <c r="Q18" s="120"/>
      <c r="S18" s="129"/>
      <c r="T18" s="120"/>
      <c r="U18" s="121"/>
      <c r="V18" s="129"/>
      <c r="W18" s="120"/>
    </row>
    <row r="19" spans="1:23" ht="12.75">
      <c r="A19" s="68">
        <v>75.3</v>
      </c>
      <c r="B19" s="72">
        <v>88.45</v>
      </c>
      <c r="C19" s="126">
        <v>70</v>
      </c>
      <c r="D19" s="126" t="s">
        <v>185</v>
      </c>
      <c r="E19" s="126">
        <v>20</v>
      </c>
      <c r="F19" s="126" t="s">
        <v>176</v>
      </c>
      <c r="G19" s="126">
        <v>10</v>
      </c>
      <c r="H19" s="126" t="s">
        <v>168</v>
      </c>
      <c r="L19" s="126"/>
      <c r="M19" s="127"/>
      <c r="N19" s="120"/>
      <c r="O19" s="120"/>
      <c r="P19" s="120"/>
      <c r="Q19" s="120"/>
      <c r="S19" s="129"/>
      <c r="T19" s="120"/>
      <c r="U19" s="121"/>
      <c r="V19" s="129"/>
      <c r="W19" s="120"/>
    </row>
    <row r="20" spans="1:23" ht="12.75">
      <c r="A20" s="68">
        <v>77.3</v>
      </c>
      <c r="B20" s="72">
        <v>89.34</v>
      </c>
      <c r="C20" s="126">
        <v>70</v>
      </c>
      <c r="D20" s="126" t="s">
        <v>185</v>
      </c>
      <c r="E20" s="126">
        <v>20</v>
      </c>
      <c r="F20" s="126" t="s">
        <v>176</v>
      </c>
      <c r="G20" s="126">
        <v>10</v>
      </c>
      <c r="H20" s="126" t="s">
        <v>168</v>
      </c>
      <c r="L20" s="126"/>
      <c r="M20" s="127"/>
      <c r="N20" s="120"/>
      <c r="O20" s="120"/>
      <c r="P20" s="120"/>
      <c r="Q20" s="120"/>
      <c r="S20" s="129"/>
      <c r="T20" s="120"/>
      <c r="U20" s="121"/>
      <c r="V20" s="129"/>
      <c r="W20" s="120"/>
    </row>
    <row r="21" spans="1:23" ht="12.75">
      <c r="A21" s="68">
        <v>82.7</v>
      </c>
      <c r="B21" s="72">
        <v>91.17</v>
      </c>
      <c r="C21" s="126">
        <v>50</v>
      </c>
      <c r="D21" s="126" t="s">
        <v>187</v>
      </c>
      <c r="E21" s="119">
        <v>30</v>
      </c>
      <c r="F21" s="119" t="s">
        <v>176</v>
      </c>
      <c r="G21" s="119">
        <v>20</v>
      </c>
      <c r="H21" s="119" t="s">
        <v>173</v>
      </c>
      <c r="L21" s="126"/>
      <c r="M21" s="127"/>
      <c r="N21" s="120"/>
      <c r="O21" s="120"/>
      <c r="P21" s="120"/>
      <c r="Q21" s="120"/>
      <c r="S21" s="129"/>
      <c r="T21" s="120"/>
      <c r="U21" s="121"/>
      <c r="V21" s="129"/>
      <c r="W21" s="120"/>
    </row>
    <row r="22" spans="1:23" ht="12.75">
      <c r="A22" s="68">
        <v>85.7</v>
      </c>
      <c r="B22" s="72">
        <v>91.39</v>
      </c>
      <c r="C22" s="126">
        <v>60</v>
      </c>
      <c r="D22" s="126" t="s">
        <v>181</v>
      </c>
      <c r="E22" s="119">
        <v>20</v>
      </c>
      <c r="F22" s="119" t="s">
        <v>164</v>
      </c>
      <c r="G22" s="119">
        <v>20</v>
      </c>
      <c r="H22" s="119" t="s">
        <v>176</v>
      </c>
      <c r="L22" s="126"/>
      <c r="M22" s="127"/>
      <c r="N22" s="120"/>
      <c r="O22" s="120"/>
      <c r="P22" s="120"/>
      <c r="Q22" s="120"/>
      <c r="S22" s="129"/>
      <c r="T22" s="120"/>
      <c r="U22" s="121"/>
      <c r="V22" s="129"/>
      <c r="W22" s="120"/>
    </row>
    <row r="23" spans="1:23" ht="12.75">
      <c r="A23" s="68">
        <v>88</v>
      </c>
      <c r="B23" s="72">
        <v>95.67</v>
      </c>
      <c r="C23" s="126">
        <v>60</v>
      </c>
      <c r="D23" s="126" t="s">
        <v>181</v>
      </c>
      <c r="E23" s="119">
        <v>20</v>
      </c>
      <c r="F23" s="119" t="s">
        <v>164</v>
      </c>
      <c r="G23" s="119">
        <v>20</v>
      </c>
      <c r="H23" s="119" t="s">
        <v>176</v>
      </c>
      <c r="L23" s="126"/>
      <c r="M23" s="127"/>
      <c r="N23" s="120"/>
      <c r="O23" s="120"/>
      <c r="P23" s="120"/>
      <c r="Q23" s="120"/>
      <c r="S23" s="129"/>
      <c r="T23" s="120"/>
      <c r="U23" s="121"/>
      <c r="V23" s="129"/>
      <c r="W23" s="120"/>
    </row>
    <row r="24" spans="1:23" ht="12.75">
      <c r="A24" s="68">
        <v>89.9</v>
      </c>
      <c r="B24" s="72">
        <v>94.98</v>
      </c>
      <c r="C24" s="126">
        <v>60</v>
      </c>
      <c r="D24" s="126" t="s">
        <v>181</v>
      </c>
      <c r="E24" s="119">
        <v>20</v>
      </c>
      <c r="F24" s="119" t="s">
        <v>164</v>
      </c>
      <c r="G24" s="119">
        <v>20</v>
      </c>
      <c r="H24" s="119" t="s">
        <v>176</v>
      </c>
      <c r="L24" s="126"/>
      <c r="M24" s="127"/>
      <c r="N24" s="120"/>
      <c r="O24" s="120"/>
      <c r="P24" s="120"/>
      <c r="Q24" s="120"/>
      <c r="S24" s="129"/>
      <c r="T24" s="120"/>
      <c r="U24" s="121"/>
      <c r="V24" s="129"/>
      <c r="W24" s="120"/>
    </row>
    <row r="25" spans="1:23" ht="12.75">
      <c r="A25" s="68">
        <v>90.7</v>
      </c>
      <c r="B25" s="72">
        <v>92.07</v>
      </c>
      <c r="C25" s="126">
        <v>40</v>
      </c>
      <c r="D25" s="126" t="s">
        <v>173</v>
      </c>
      <c r="E25" s="126">
        <v>30</v>
      </c>
      <c r="F25" s="126" t="s">
        <v>147</v>
      </c>
      <c r="G25" s="126">
        <v>30</v>
      </c>
      <c r="H25" s="126" t="s">
        <v>168</v>
      </c>
      <c r="L25" s="126"/>
      <c r="M25" s="127"/>
      <c r="N25" s="120"/>
      <c r="O25" s="120"/>
      <c r="P25" s="120"/>
      <c r="Q25" s="120"/>
      <c r="S25" s="129"/>
      <c r="T25" s="120"/>
      <c r="U25" s="121"/>
      <c r="V25" s="129"/>
      <c r="W25" s="120"/>
    </row>
    <row r="26" spans="1:23" ht="12.75">
      <c r="A26" s="68">
        <v>93</v>
      </c>
      <c r="B26" s="72">
        <v>92.13</v>
      </c>
      <c r="C26" s="126">
        <v>40</v>
      </c>
      <c r="D26" s="126" t="s">
        <v>173</v>
      </c>
      <c r="E26" s="126">
        <v>30</v>
      </c>
      <c r="F26" s="126" t="s">
        <v>147</v>
      </c>
      <c r="G26" s="126">
        <v>30</v>
      </c>
      <c r="H26" s="126" t="s">
        <v>168</v>
      </c>
      <c r="L26" s="126"/>
      <c r="M26" s="127"/>
      <c r="N26" s="120"/>
      <c r="O26" s="120"/>
      <c r="P26" s="120"/>
      <c r="Q26" s="120"/>
      <c r="S26" s="129"/>
      <c r="T26" s="120"/>
      <c r="U26" s="121"/>
      <c r="V26" s="129"/>
      <c r="W26" s="120"/>
    </row>
    <row r="27" spans="1:23" ht="12.75">
      <c r="A27" s="68">
        <v>95.7</v>
      </c>
      <c r="B27" s="72">
        <v>92.84</v>
      </c>
      <c r="C27" s="126">
        <v>40</v>
      </c>
      <c r="D27" s="126" t="s">
        <v>173</v>
      </c>
      <c r="E27" s="126">
        <v>30</v>
      </c>
      <c r="F27" s="126" t="s">
        <v>147</v>
      </c>
      <c r="G27" s="126">
        <v>30</v>
      </c>
      <c r="H27" s="126" t="s">
        <v>168</v>
      </c>
      <c r="L27" s="126"/>
      <c r="M27" s="127"/>
      <c r="N27" s="120"/>
      <c r="O27" s="120"/>
      <c r="P27" s="120"/>
      <c r="Q27" s="120"/>
      <c r="S27" s="129"/>
      <c r="T27" s="120"/>
      <c r="U27" s="121"/>
      <c r="V27" s="129"/>
      <c r="W27" s="120"/>
    </row>
    <row r="28" spans="1:23" ht="12.75">
      <c r="A28" s="68">
        <v>99.5</v>
      </c>
      <c r="B28" s="72">
        <v>93.97</v>
      </c>
      <c r="C28" s="126">
        <v>50</v>
      </c>
      <c r="D28" s="126" t="s">
        <v>165</v>
      </c>
      <c r="E28" s="126">
        <v>40</v>
      </c>
      <c r="F28" s="126" t="s">
        <v>176</v>
      </c>
      <c r="G28" s="126">
        <v>10</v>
      </c>
      <c r="H28" s="126" t="s">
        <v>161</v>
      </c>
      <c r="N28" s="120"/>
      <c r="O28" s="120"/>
      <c r="P28" s="120"/>
      <c r="Q28" s="120"/>
      <c r="S28" s="129"/>
      <c r="T28" s="120"/>
      <c r="U28" s="121"/>
      <c r="V28" s="129"/>
      <c r="W28" s="120"/>
    </row>
    <row r="29" spans="1:23" ht="12.75">
      <c r="A29" s="68">
        <v>100.5</v>
      </c>
      <c r="B29" s="72">
        <v>94.72</v>
      </c>
      <c r="C29" s="126">
        <v>50</v>
      </c>
      <c r="D29" s="126" t="s">
        <v>165</v>
      </c>
      <c r="E29" s="126">
        <v>40</v>
      </c>
      <c r="F29" s="126" t="s">
        <v>176</v>
      </c>
      <c r="G29" s="126">
        <v>10</v>
      </c>
      <c r="H29" s="126" t="s">
        <v>161</v>
      </c>
      <c r="N29" s="120"/>
      <c r="O29" s="120"/>
      <c r="P29" s="120"/>
      <c r="Q29" s="120"/>
      <c r="S29" s="129"/>
      <c r="T29" s="120"/>
      <c r="U29" s="121"/>
      <c r="V29" s="129"/>
      <c r="W29" s="120"/>
    </row>
    <row r="30" spans="1:23" ht="12.75">
      <c r="A30" s="68">
        <v>104</v>
      </c>
      <c r="B30" s="72">
        <v>96.25</v>
      </c>
      <c r="C30" s="126">
        <v>50</v>
      </c>
      <c r="D30" s="126" t="s">
        <v>148</v>
      </c>
      <c r="E30" s="126">
        <v>30</v>
      </c>
      <c r="F30" s="126" t="s">
        <v>161</v>
      </c>
      <c r="G30" s="126">
        <v>20</v>
      </c>
      <c r="H30" s="126" t="s">
        <v>165</v>
      </c>
      <c r="N30" s="120"/>
      <c r="O30" s="120"/>
      <c r="P30" s="120"/>
      <c r="Q30" s="120"/>
      <c r="S30" s="129"/>
      <c r="T30" s="120"/>
      <c r="U30" s="121"/>
      <c r="V30" s="129"/>
      <c r="W30" s="120"/>
    </row>
    <row r="31" spans="1:23" ht="12.75">
      <c r="A31" s="68">
        <v>107.3</v>
      </c>
      <c r="B31" s="72">
        <v>98.36</v>
      </c>
      <c r="C31" s="126">
        <v>50</v>
      </c>
      <c r="D31" s="126" t="s">
        <v>148</v>
      </c>
      <c r="E31" s="126">
        <v>30</v>
      </c>
      <c r="F31" s="126" t="s">
        <v>161</v>
      </c>
      <c r="G31" s="126">
        <v>20</v>
      </c>
      <c r="H31" s="126" t="s">
        <v>165</v>
      </c>
      <c r="N31" s="120"/>
      <c r="O31" s="120"/>
      <c r="P31" s="120"/>
      <c r="Q31" s="120"/>
      <c r="S31" s="129"/>
      <c r="T31" s="120"/>
      <c r="U31" s="121"/>
      <c r="V31" s="129"/>
      <c r="W31" s="120"/>
    </row>
    <row r="32" spans="1:23" ht="12.75">
      <c r="A32" s="68">
        <v>109</v>
      </c>
      <c r="B32" s="72">
        <v>100.02</v>
      </c>
      <c r="C32" s="126">
        <v>50</v>
      </c>
      <c r="D32" s="126" t="s">
        <v>148</v>
      </c>
      <c r="E32" s="126">
        <v>30</v>
      </c>
      <c r="F32" s="126" t="s">
        <v>161</v>
      </c>
      <c r="G32" s="126">
        <v>20</v>
      </c>
      <c r="H32" s="126" t="s">
        <v>165</v>
      </c>
      <c r="N32" s="120"/>
      <c r="O32" s="120"/>
      <c r="P32" s="120"/>
      <c r="Q32" s="120"/>
      <c r="S32" s="129"/>
      <c r="T32" s="120"/>
      <c r="U32" s="121"/>
      <c r="V32" s="129"/>
      <c r="W32" s="120"/>
    </row>
    <row r="33" spans="1:23" ht="12.75">
      <c r="A33" s="126"/>
      <c r="B33" s="127"/>
      <c r="C33" s="126"/>
      <c r="D33" s="126"/>
      <c r="E33" s="126"/>
      <c r="F33" s="126"/>
      <c r="G33" s="126"/>
      <c r="H33" s="126"/>
      <c r="N33" s="120"/>
      <c r="O33" s="120"/>
      <c r="P33" s="120"/>
      <c r="Q33" s="120"/>
      <c r="S33" s="129"/>
      <c r="T33" s="120"/>
      <c r="U33" s="121"/>
      <c r="V33" s="129"/>
      <c r="W33" s="120"/>
    </row>
    <row r="34" spans="1:23" ht="12.75">
      <c r="A34" s="126"/>
      <c r="B34" s="127"/>
      <c r="C34" s="126"/>
      <c r="D34" s="126"/>
      <c r="E34" s="126"/>
      <c r="F34" s="126"/>
      <c r="G34" s="126"/>
      <c r="H34" s="126"/>
      <c r="N34" s="120"/>
      <c r="O34" s="120"/>
      <c r="P34" s="120"/>
      <c r="Q34" s="120"/>
      <c r="S34" s="129"/>
      <c r="T34" s="120"/>
      <c r="U34" s="121"/>
      <c r="V34" s="129"/>
      <c r="W34" s="120"/>
    </row>
    <row r="35" spans="1:23" ht="12.75">
      <c r="A35" s="126"/>
      <c r="B35" s="127"/>
      <c r="C35" s="126"/>
      <c r="D35" s="126"/>
      <c r="E35" s="126"/>
      <c r="F35" s="126"/>
      <c r="G35" s="126"/>
      <c r="H35" s="126"/>
      <c r="N35" s="120"/>
      <c r="O35" s="120"/>
      <c r="P35" s="120"/>
      <c r="Q35" s="120"/>
      <c r="S35" s="129"/>
      <c r="T35" s="120"/>
      <c r="U35" s="121"/>
      <c r="V35" s="129"/>
      <c r="W35" s="120"/>
    </row>
    <row r="36" spans="1:23" ht="12.75">
      <c r="A36" s="126"/>
      <c r="B36" s="127"/>
      <c r="C36" s="126"/>
      <c r="D36" s="126"/>
      <c r="E36" s="126"/>
      <c r="F36" s="126"/>
      <c r="G36" s="126"/>
      <c r="H36" s="126"/>
      <c r="N36" s="120"/>
      <c r="O36" s="120"/>
      <c r="P36" s="120"/>
      <c r="Q36" s="120"/>
      <c r="S36" s="129"/>
      <c r="T36" s="120"/>
      <c r="U36" s="121"/>
      <c r="V36" s="129"/>
      <c r="W36" s="120"/>
    </row>
    <row r="37" spans="1:23" ht="12.75">
      <c r="A37" s="126"/>
      <c r="B37" s="127"/>
      <c r="C37" s="126"/>
      <c r="D37" s="126"/>
      <c r="E37" s="126"/>
      <c r="F37" s="126"/>
      <c r="G37" s="126"/>
      <c r="H37" s="126"/>
      <c r="N37" s="120"/>
      <c r="O37" s="120"/>
      <c r="P37" s="120"/>
      <c r="Q37" s="120"/>
      <c r="S37" s="129"/>
      <c r="T37" s="120"/>
      <c r="U37" s="121"/>
      <c r="V37" s="129"/>
      <c r="W37" s="120"/>
    </row>
    <row r="38" spans="1:23" ht="12.75">
      <c r="A38" s="126"/>
      <c r="B38" s="127"/>
      <c r="C38" s="126"/>
      <c r="D38" s="126"/>
      <c r="E38" s="126"/>
      <c r="F38" s="126"/>
      <c r="G38" s="126"/>
      <c r="H38" s="126"/>
      <c r="N38" s="120"/>
      <c r="O38" s="120"/>
      <c r="P38" s="120"/>
      <c r="Q38" s="120"/>
      <c r="S38" s="129"/>
      <c r="T38" s="120"/>
      <c r="U38" s="121"/>
      <c r="V38" s="129"/>
      <c r="W38" s="120"/>
    </row>
    <row r="39" spans="1:23" ht="12.75">
      <c r="A39" s="126"/>
      <c r="B39" s="127"/>
      <c r="C39" s="126"/>
      <c r="D39" s="126"/>
      <c r="E39" s="126"/>
      <c r="F39" s="126"/>
      <c r="G39" s="126"/>
      <c r="H39" s="126"/>
      <c r="N39" s="120"/>
      <c r="O39" s="120"/>
      <c r="P39" s="120"/>
      <c r="Q39" s="120"/>
      <c r="S39" s="129"/>
      <c r="T39" s="120"/>
      <c r="U39" s="121"/>
      <c r="V39" s="129"/>
      <c r="W39" s="120"/>
    </row>
    <row r="40" spans="1:23" ht="12.75">
      <c r="A40" s="126"/>
      <c r="B40" s="127"/>
      <c r="C40" s="126"/>
      <c r="D40" s="126"/>
      <c r="E40" s="126"/>
      <c r="F40" s="126"/>
      <c r="G40" s="126"/>
      <c r="H40" s="126"/>
      <c r="N40" s="120"/>
      <c r="O40" s="120"/>
      <c r="P40" s="120"/>
      <c r="Q40" s="120"/>
      <c r="S40" s="129"/>
      <c r="T40" s="120"/>
      <c r="U40" s="121"/>
      <c r="V40" s="129"/>
      <c r="W40" s="120"/>
    </row>
    <row r="41" spans="1:23" ht="12.75">
      <c r="A41" s="126"/>
      <c r="B41" s="127"/>
      <c r="C41" s="126"/>
      <c r="D41" s="126"/>
      <c r="E41" s="126"/>
      <c r="F41" s="126"/>
      <c r="G41" s="126"/>
      <c r="H41" s="126"/>
      <c r="N41" s="120"/>
      <c r="O41" s="120"/>
      <c r="P41" s="120"/>
      <c r="Q41" s="120"/>
      <c r="S41" s="129"/>
      <c r="T41" s="120"/>
      <c r="U41" s="121"/>
      <c r="V41" s="129"/>
      <c r="W41" s="120"/>
    </row>
    <row r="42" spans="1:26" ht="12.75">
      <c r="A42" s="126"/>
      <c r="B42" s="127"/>
      <c r="C42" s="126"/>
      <c r="D42" s="126"/>
      <c r="E42" s="126"/>
      <c r="F42" s="126"/>
      <c r="G42" s="126"/>
      <c r="H42" s="126"/>
      <c r="I42" s="126"/>
      <c r="N42" s="120"/>
      <c r="O42" s="120"/>
      <c r="P42" s="120"/>
      <c r="Q42" s="120"/>
      <c r="S42" s="129"/>
      <c r="T42" s="120"/>
      <c r="U42" s="121"/>
      <c r="V42" s="129"/>
      <c r="W42" s="120"/>
      <c r="Z42" s="130"/>
    </row>
    <row r="43" spans="1:23" ht="12.75">
      <c r="A43" s="126"/>
      <c r="B43" s="127"/>
      <c r="C43" s="126"/>
      <c r="D43" s="126"/>
      <c r="E43" s="126"/>
      <c r="F43" s="126"/>
      <c r="G43" s="126"/>
      <c r="H43" s="126"/>
      <c r="N43" s="120"/>
      <c r="O43" s="120"/>
      <c r="P43" s="120"/>
      <c r="Q43" s="120"/>
      <c r="S43" s="129"/>
      <c r="T43" s="120"/>
      <c r="U43" s="121"/>
      <c r="V43" s="129"/>
      <c r="W43" s="120"/>
    </row>
    <row r="44" spans="1:23" ht="12.75">
      <c r="A44" s="126"/>
      <c r="B44" s="127"/>
      <c r="C44" s="126"/>
      <c r="D44" s="126"/>
      <c r="E44" s="126"/>
      <c r="F44" s="126"/>
      <c r="N44" s="120"/>
      <c r="O44" s="120"/>
      <c r="P44" s="120"/>
      <c r="Q44" s="120"/>
      <c r="S44" s="129"/>
      <c r="T44" s="120"/>
      <c r="U44" s="121"/>
      <c r="V44" s="129"/>
      <c r="W44" s="120"/>
    </row>
    <row r="45" spans="1:23" ht="12.75">
      <c r="A45" s="126"/>
      <c r="B45" s="127"/>
      <c r="C45" s="126"/>
      <c r="D45" s="126"/>
      <c r="E45" s="126"/>
      <c r="F45" s="126"/>
      <c r="N45" s="120"/>
      <c r="O45" s="120"/>
      <c r="P45" s="120"/>
      <c r="Q45" s="120"/>
      <c r="S45" s="129"/>
      <c r="T45" s="120"/>
      <c r="U45" s="121"/>
      <c r="V45" s="129"/>
      <c r="W45" s="120"/>
    </row>
    <row r="46" spans="1:23" ht="12.75">
      <c r="A46" s="126"/>
      <c r="B46" s="127"/>
      <c r="C46" s="126"/>
      <c r="D46" s="126"/>
      <c r="E46" s="126"/>
      <c r="F46" s="126"/>
      <c r="N46" s="120"/>
      <c r="O46" s="120"/>
      <c r="P46" s="120"/>
      <c r="Q46" s="120"/>
      <c r="S46" s="129"/>
      <c r="T46" s="120"/>
      <c r="U46" s="121"/>
      <c r="V46" s="129"/>
      <c r="W46" s="120"/>
    </row>
    <row r="47" spans="1:23" ht="12.75">
      <c r="A47" s="126"/>
      <c r="B47" s="127"/>
      <c r="C47" s="126"/>
      <c r="D47" s="126"/>
      <c r="E47" s="126"/>
      <c r="F47" s="126"/>
      <c r="N47" s="120"/>
      <c r="O47" s="120"/>
      <c r="P47" s="120"/>
      <c r="Q47" s="120"/>
      <c r="S47" s="129"/>
      <c r="T47" s="120"/>
      <c r="U47" s="121"/>
      <c r="V47" s="129"/>
      <c r="W47" s="120"/>
    </row>
    <row r="48" spans="1:23" ht="12.75">
      <c r="A48" s="126"/>
      <c r="B48" s="127"/>
      <c r="C48" s="126"/>
      <c r="D48" s="126"/>
      <c r="E48" s="126"/>
      <c r="F48" s="126"/>
      <c r="N48" s="120"/>
      <c r="O48" s="120"/>
      <c r="P48" s="120"/>
      <c r="Q48" s="120"/>
      <c r="S48" s="129"/>
      <c r="T48" s="120"/>
      <c r="U48" s="121"/>
      <c r="V48" s="129"/>
      <c r="W48" s="120"/>
    </row>
    <row r="49" spans="1:23" ht="12.75">
      <c r="A49" s="126"/>
      <c r="B49" s="127"/>
      <c r="C49" s="126"/>
      <c r="D49" s="126"/>
      <c r="E49" s="126"/>
      <c r="F49" s="126"/>
      <c r="N49" s="120"/>
      <c r="O49" s="120"/>
      <c r="P49" s="120"/>
      <c r="Q49" s="120"/>
      <c r="S49" s="129"/>
      <c r="T49" s="120"/>
      <c r="U49" s="121"/>
      <c r="V49" s="129"/>
      <c r="W49" s="120"/>
    </row>
    <row r="50" spans="1:23" ht="12.75">
      <c r="A50" s="126"/>
      <c r="B50" s="127"/>
      <c r="C50" s="126"/>
      <c r="D50" s="126"/>
      <c r="E50" s="126"/>
      <c r="F50" s="126"/>
      <c r="N50" s="120"/>
      <c r="O50" s="120"/>
      <c r="P50" s="120"/>
      <c r="Q50" s="120"/>
      <c r="S50" s="129"/>
      <c r="T50" s="120"/>
      <c r="U50" s="121"/>
      <c r="V50" s="129"/>
      <c r="W50" s="120"/>
    </row>
    <row r="51" spans="1:23" ht="12.75">
      <c r="A51" s="126"/>
      <c r="B51" s="127"/>
      <c r="C51" s="126"/>
      <c r="D51" s="126"/>
      <c r="E51" s="126"/>
      <c r="F51" s="126"/>
      <c r="N51" s="120"/>
      <c r="O51" s="120"/>
      <c r="P51" s="120"/>
      <c r="Q51" s="120"/>
      <c r="S51" s="129"/>
      <c r="T51" s="120"/>
      <c r="U51" s="121"/>
      <c r="V51" s="129"/>
      <c r="W51" s="120"/>
    </row>
    <row r="52" spans="1:23" ht="12.75">
      <c r="A52" s="126"/>
      <c r="B52" s="127"/>
      <c r="C52" s="126"/>
      <c r="D52" s="126"/>
      <c r="E52" s="126"/>
      <c r="F52" s="126"/>
      <c r="N52" s="120"/>
      <c r="O52" s="120"/>
      <c r="P52" s="120"/>
      <c r="Q52" s="120"/>
      <c r="S52" s="129"/>
      <c r="T52" s="120"/>
      <c r="U52" s="121"/>
      <c r="V52" s="129"/>
      <c r="W52" s="120"/>
    </row>
    <row r="53" spans="1:23" ht="12.75">
      <c r="A53" s="126"/>
      <c r="B53" s="127"/>
      <c r="C53" s="126"/>
      <c r="D53" s="126"/>
      <c r="E53" s="126"/>
      <c r="F53" s="126"/>
      <c r="N53" s="120"/>
      <c r="O53" s="120"/>
      <c r="P53" s="120"/>
      <c r="Q53" s="120"/>
      <c r="S53" s="129"/>
      <c r="T53" s="120"/>
      <c r="U53" s="121"/>
      <c r="V53" s="129"/>
      <c r="W53" s="120"/>
    </row>
    <row r="54" spans="1:23" ht="12.75">
      <c r="A54" s="126"/>
      <c r="B54" s="127"/>
      <c r="C54" s="126"/>
      <c r="D54" s="126"/>
      <c r="N54" s="120"/>
      <c r="O54" s="120"/>
      <c r="P54" s="120"/>
      <c r="Q54" s="120"/>
      <c r="S54" s="129"/>
      <c r="T54" s="120"/>
      <c r="U54" s="121"/>
      <c r="V54" s="129"/>
      <c r="W54" s="120"/>
    </row>
    <row r="55" spans="1:23" ht="12.75">
      <c r="A55" s="126"/>
      <c r="B55" s="127"/>
      <c r="C55" s="126"/>
      <c r="D55" s="126"/>
      <c r="N55" s="120"/>
      <c r="O55" s="120"/>
      <c r="P55" s="120"/>
      <c r="Q55" s="120"/>
      <c r="S55" s="129"/>
      <c r="T55" s="120"/>
      <c r="U55" s="121"/>
      <c r="V55" s="129"/>
      <c r="W55" s="120"/>
    </row>
    <row r="56" spans="1:23" ht="12.75">
      <c r="A56" s="126"/>
      <c r="B56" s="127"/>
      <c r="C56" s="126"/>
      <c r="D56" s="126"/>
      <c r="N56" s="120"/>
      <c r="O56" s="120"/>
      <c r="P56" s="120"/>
      <c r="Q56" s="120"/>
      <c r="S56" s="129"/>
      <c r="T56" s="120"/>
      <c r="U56" s="121"/>
      <c r="V56" s="129"/>
      <c r="W56" s="120"/>
    </row>
    <row r="57" spans="1:23" ht="12.75">
      <c r="A57" s="126"/>
      <c r="B57" s="127"/>
      <c r="C57" s="126"/>
      <c r="D57" s="126"/>
      <c r="N57" s="120"/>
      <c r="O57" s="120"/>
      <c r="P57" s="120"/>
      <c r="Q57" s="120"/>
      <c r="S57" s="129"/>
      <c r="T57" s="120"/>
      <c r="U57" s="121"/>
      <c r="V57" s="129"/>
      <c r="W57" s="120"/>
    </row>
    <row r="58" spans="1:23" ht="12.75">
      <c r="A58" s="126"/>
      <c r="B58" s="127"/>
      <c r="C58" s="126"/>
      <c r="D58" s="126"/>
      <c r="E58" s="126"/>
      <c r="F58" s="126"/>
      <c r="G58" s="126"/>
      <c r="H58" s="126"/>
      <c r="N58" s="120"/>
      <c r="O58" s="120"/>
      <c r="P58" s="120"/>
      <c r="Q58" s="120"/>
      <c r="S58" s="129"/>
      <c r="T58" s="120"/>
      <c r="U58" s="121"/>
      <c r="V58" s="129"/>
      <c r="W58" s="120"/>
    </row>
    <row r="59" spans="1:23" ht="12.75">
      <c r="A59" s="126"/>
      <c r="B59" s="127"/>
      <c r="C59" s="126"/>
      <c r="D59" s="126"/>
      <c r="E59" s="126"/>
      <c r="F59" s="126"/>
      <c r="G59" s="126"/>
      <c r="H59" s="126"/>
      <c r="N59" s="120"/>
      <c r="O59" s="120"/>
      <c r="P59" s="120"/>
      <c r="Q59" s="120"/>
      <c r="S59" s="129"/>
      <c r="T59" s="120"/>
      <c r="U59" s="121"/>
      <c r="V59" s="129"/>
      <c r="W59" s="120"/>
    </row>
    <row r="60" spans="1:23" ht="12.75">
      <c r="A60" s="126"/>
      <c r="B60" s="127"/>
      <c r="C60" s="126"/>
      <c r="D60" s="126"/>
      <c r="E60" s="126"/>
      <c r="F60" s="126"/>
      <c r="G60" s="126"/>
      <c r="H60" s="126"/>
      <c r="N60" s="120"/>
      <c r="O60" s="120"/>
      <c r="P60" s="120"/>
      <c r="Q60" s="120"/>
      <c r="S60" s="129"/>
      <c r="T60" s="120"/>
      <c r="U60" s="121"/>
      <c r="V60" s="129"/>
      <c r="W60" s="120"/>
    </row>
    <row r="61" spans="1:23" ht="12.75">
      <c r="A61" s="126"/>
      <c r="B61" s="127"/>
      <c r="C61" s="126"/>
      <c r="D61" s="126"/>
      <c r="E61" s="126"/>
      <c r="F61" s="126"/>
      <c r="G61" s="126"/>
      <c r="H61" s="126"/>
      <c r="N61" s="120"/>
      <c r="O61" s="120"/>
      <c r="P61" s="120"/>
      <c r="Q61" s="120"/>
      <c r="S61" s="129"/>
      <c r="T61" s="120"/>
      <c r="U61" s="121"/>
      <c r="V61" s="129"/>
      <c r="W61" s="120"/>
    </row>
    <row r="62" spans="1:23" ht="12.75">
      <c r="A62" s="126"/>
      <c r="B62" s="127"/>
      <c r="C62" s="126"/>
      <c r="D62" s="126"/>
      <c r="E62" s="126"/>
      <c r="F62" s="126"/>
      <c r="G62" s="126"/>
      <c r="H62" s="126"/>
      <c r="N62" s="120"/>
      <c r="O62" s="120"/>
      <c r="P62" s="120"/>
      <c r="Q62" s="120"/>
      <c r="S62" s="129"/>
      <c r="T62" s="120"/>
      <c r="U62" s="121"/>
      <c r="V62" s="129"/>
      <c r="W62" s="120"/>
    </row>
    <row r="63" spans="1:23" ht="12.75">
      <c r="A63" s="126"/>
      <c r="B63" s="127"/>
      <c r="C63" s="126"/>
      <c r="D63" s="126"/>
      <c r="E63" s="126"/>
      <c r="F63" s="126"/>
      <c r="G63" s="126"/>
      <c r="H63" s="126"/>
      <c r="N63" s="120"/>
      <c r="O63" s="120"/>
      <c r="P63" s="120"/>
      <c r="Q63" s="120"/>
      <c r="S63" s="129"/>
      <c r="T63" s="120"/>
      <c r="U63" s="121"/>
      <c r="V63" s="129"/>
      <c r="W63" s="120"/>
    </row>
    <row r="64" spans="1:23" ht="12.75">
      <c r="A64" s="126"/>
      <c r="B64" s="127"/>
      <c r="C64" s="126"/>
      <c r="D64" s="126"/>
      <c r="E64" s="126"/>
      <c r="F64" s="126"/>
      <c r="G64" s="126"/>
      <c r="H64" s="126"/>
      <c r="N64" s="120"/>
      <c r="O64" s="120"/>
      <c r="P64" s="120"/>
      <c r="Q64" s="120"/>
      <c r="S64" s="129"/>
      <c r="T64" s="120"/>
      <c r="U64" s="121"/>
      <c r="V64" s="129"/>
      <c r="W64" s="120"/>
    </row>
    <row r="65" spans="1:23" ht="12.75">
      <c r="A65" s="126"/>
      <c r="B65" s="127"/>
      <c r="C65" s="126"/>
      <c r="D65" s="126"/>
      <c r="E65" s="126"/>
      <c r="F65" s="126"/>
      <c r="G65" s="126"/>
      <c r="H65" s="126"/>
      <c r="N65" s="120"/>
      <c r="O65" s="120"/>
      <c r="P65" s="120"/>
      <c r="Q65" s="120"/>
      <c r="S65" s="129"/>
      <c r="T65" s="120"/>
      <c r="U65" s="121"/>
      <c r="V65" s="129"/>
      <c r="W65" s="120"/>
    </row>
    <row r="66" spans="1:23" ht="12.75">
      <c r="A66" s="126"/>
      <c r="B66" s="127"/>
      <c r="C66" s="126"/>
      <c r="D66" s="126"/>
      <c r="E66" s="126"/>
      <c r="F66" s="126"/>
      <c r="G66" s="126"/>
      <c r="H66" s="126"/>
      <c r="N66" s="120"/>
      <c r="O66" s="120"/>
      <c r="P66" s="120"/>
      <c r="Q66" s="120"/>
      <c r="S66" s="129"/>
      <c r="T66" s="120"/>
      <c r="U66" s="121"/>
      <c r="V66" s="129"/>
      <c r="W66" s="120"/>
    </row>
    <row r="67" spans="1:23" ht="12.75">
      <c r="A67" s="126"/>
      <c r="B67" s="127"/>
      <c r="C67" s="126"/>
      <c r="D67" s="126"/>
      <c r="E67" s="126"/>
      <c r="F67" s="126"/>
      <c r="G67" s="126"/>
      <c r="H67" s="126"/>
      <c r="N67" s="120"/>
      <c r="O67" s="120"/>
      <c r="P67" s="120"/>
      <c r="Q67" s="120"/>
      <c r="S67" s="129"/>
      <c r="T67" s="120"/>
      <c r="U67" s="121"/>
      <c r="V67" s="129"/>
      <c r="W67" s="120"/>
    </row>
    <row r="68" spans="1:23" ht="12.75">
      <c r="A68" s="126"/>
      <c r="B68" s="127"/>
      <c r="C68" s="126"/>
      <c r="D68" s="126"/>
      <c r="E68" s="126"/>
      <c r="F68" s="126"/>
      <c r="G68" s="126"/>
      <c r="H68" s="126"/>
      <c r="P68" s="120"/>
      <c r="Q68" s="120"/>
      <c r="S68" s="129"/>
      <c r="T68" s="120"/>
      <c r="U68" s="121"/>
      <c r="V68" s="129"/>
      <c r="W68" s="120"/>
    </row>
    <row r="69" spans="1:23" ht="12.75">
      <c r="A69" s="126"/>
      <c r="B69" s="127"/>
      <c r="C69" s="126"/>
      <c r="D69" s="126"/>
      <c r="E69" s="126"/>
      <c r="F69" s="126"/>
      <c r="G69" s="126"/>
      <c r="H69" s="126"/>
      <c r="P69" s="120"/>
      <c r="Q69" s="120"/>
      <c r="S69" s="129"/>
      <c r="T69" s="120"/>
      <c r="U69" s="121"/>
      <c r="V69" s="129"/>
      <c r="W69" s="120"/>
    </row>
    <row r="70" spans="1:23" ht="12.75">
      <c r="A70" s="126"/>
      <c r="B70" s="127"/>
      <c r="C70" s="126"/>
      <c r="D70" s="126"/>
      <c r="E70" s="126"/>
      <c r="F70" s="126"/>
      <c r="G70" s="126"/>
      <c r="H70" s="126"/>
      <c r="P70" s="120"/>
      <c r="Q70" s="120"/>
      <c r="S70" s="129"/>
      <c r="T70" s="120"/>
      <c r="U70" s="121"/>
      <c r="V70" s="129"/>
      <c r="W70" s="120"/>
    </row>
    <row r="71" spans="1:23" ht="12.75">
      <c r="A71" s="126"/>
      <c r="B71" s="127"/>
      <c r="C71" s="126"/>
      <c r="D71" s="126"/>
      <c r="E71" s="126"/>
      <c r="F71" s="126"/>
      <c r="G71" s="126"/>
      <c r="H71" s="126"/>
      <c r="P71" s="120"/>
      <c r="Q71" s="120"/>
      <c r="S71" s="129"/>
      <c r="T71" s="120"/>
      <c r="U71" s="121"/>
      <c r="V71" s="129"/>
      <c r="W71" s="120"/>
    </row>
    <row r="72" spans="1:23" ht="12.75">
      <c r="A72" s="126"/>
      <c r="B72" s="127"/>
      <c r="C72" s="126"/>
      <c r="D72" s="126"/>
      <c r="E72" s="126"/>
      <c r="F72" s="126"/>
      <c r="G72" s="126"/>
      <c r="H72" s="126"/>
      <c r="P72" s="120"/>
      <c r="Q72" s="120"/>
      <c r="S72" s="129"/>
      <c r="T72" s="120"/>
      <c r="U72" s="121"/>
      <c r="V72" s="129"/>
      <c r="W72" s="120"/>
    </row>
    <row r="73" spans="1:23" ht="12.75">
      <c r="A73" s="126"/>
      <c r="B73" s="127"/>
      <c r="C73" s="126"/>
      <c r="D73" s="126"/>
      <c r="E73" s="126"/>
      <c r="F73" s="126"/>
      <c r="G73" s="126"/>
      <c r="H73" s="126"/>
      <c r="P73" s="120"/>
      <c r="Q73" s="120"/>
      <c r="S73" s="129"/>
      <c r="T73" s="120"/>
      <c r="U73" s="121"/>
      <c r="V73" s="129"/>
      <c r="W73" s="120"/>
    </row>
    <row r="74" spans="1:23" ht="12.75">
      <c r="A74" s="126"/>
      <c r="B74" s="127"/>
      <c r="C74" s="126"/>
      <c r="D74" s="126"/>
      <c r="E74" s="126"/>
      <c r="F74" s="126"/>
      <c r="G74" s="126"/>
      <c r="H74" s="126"/>
      <c r="P74" s="120"/>
      <c r="Q74" s="120"/>
      <c r="S74" s="129"/>
      <c r="T74" s="120"/>
      <c r="U74" s="121"/>
      <c r="V74" s="129"/>
      <c r="W74" s="120"/>
    </row>
    <row r="75" spans="1:23" ht="12.75">
      <c r="A75" s="126"/>
      <c r="B75" s="127"/>
      <c r="C75" s="126"/>
      <c r="D75" s="126"/>
      <c r="E75" s="126"/>
      <c r="F75" s="126"/>
      <c r="G75" s="126"/>
      <c r="H75" s="126"/>
      <c r="P75" s="120"/>
      <c r="Q75" s="120"/>
      <c r="S75" s="129"/>
      <c r="T75" s="120"/>
      <c r="U75" s="121"/>
      <c r="V75" s="129"/>
      <c r="W75" s="120"/>
    </row>
    <row r="76" spans="1:23" ht="12.75">
      <c r="A76" s="126"/>
      <c r="B76" s="127"/>
      <c r="C76" s="126"/>
      <c r="D76" s="126"/>
      <c r="E76" s="126"/>
      <c r="F76" s="126"/>
      <c r="G76" s="126"/>
      <c r="H76" s="126"/>
      <c r="P76" s="120"/>
      <c r="Q76" s="120"/>
      <c r="S76" s="129"/>
      <c r="T76" s="120"/>
      <c r="U76" s="121"/>
      <c r="V76" s="129"/>
      <c r="W76" s="120"/>
    </row>
    <row r="77" spans="1:23" ht="12.75">
      <c r="A77" s="126"/>
      <c r="B77" s="127"/>
      <c r="C77" s="126"/>
      <c r="D77" s="126"/>
      <c r="E77" s="126"/>
      <c r="F77" s="126"/>
      <c r="G77" s="126"/>
      <c r="H77" s="126"/>
      <c r="P77" s="120"/>
      <c r="Q77" s="120"/>
      <c r="S77" s="129"/>
      <c r="T77" s="120"/>
      <c r="U77" s="121"/>
      <c r="V77" s="129"/>
      <c r="W77" s="120"/>
    </row>
    <row r="78" spans="1:23" ht="12.75">
      <c r="A78" s="126"/>
      <c r="B78" s="127"/>
      <c r="C78" s="126"/>
      <c r="D78" s="126"/>
      <c r="E78" s="126"/>
      <c r="F78" s="126"/>
      <c r="G78" s="126"/>
      <c r="H78" s="126"/>
      <c r="P78" s="120"/>
      <c r="Q78" s="120"/>
      <c r="S78" s="129"/>
      <c r="T78" s="120"/>
      <c r="U78" s="121"/>
      <c r="V78" s="129"/>
      <c r="W78" s="120"/>
    </row>
    <row r="79" spans="1:23" ht="12.75">
      <c r="A79" s="126"/>
      <c r="B79" s="127"/>
      <c r="C79" s="126"/>
      <c r="D79" s="126"/>
      <c r="E79" s="126"/>
      <c r="F79" s="126"/>
      <c r="G79" s="126"/>
      <c r="H79" s="126"/>
      <c r="P79" s="120"/>
      <c r="Q79" s="120"/>
      <c r="S79" s="129"/>
      <c r="T79" s="120"/>
      <c r="U79" s="121"/>
      <c r="V79" s="129"/>
      <c r="W79" s="120"/>
    </row>
    <row r="80" spans="1:23" ht="12.75">
      <c r="A80" s="126"/>
      <c r="B80" s="127"/>
      <c r="C80" s="126"/>
      <c r="D80" s="126"/>
      <c r="E80" s="126"/>
      <c r="F80" s="126"/>
      <c r="G80" s="126"/>
      <c r="H80" s="126"/>
      <c r="P80" s="120"/>
      <c r="Q80" s="120"/>
      <c r="S80" s="129"/>
      <c r="T80" s="120"/>
      <c r="U80" s="121"/>
      <c r="V80" s="129"/>
      <c r="W80" s="120"/>
    </row>
  </sheetData>
  <mergeCells count="5">
    <mergeCell ref="S1:T1"/>
    <mergeCell ref="V1:W1"/>
    <mergeCell ref="A1:A2"/>
    <mergeCell ref="B1:B2"/>
    <mergeCell ref="C1:J1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ENTRIX,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Hammond</dc:creator>
  <cp:keywords/>
  <dc:description/>
  <cp:lastModifiedBy>SawyerA</cp:lastModifiedBy>
  <dcterms:created xsi:type="dcterms:W3CDTF">2008-12-15T12:34:00Z</dcterms:created>
  <dcterms:modified xsi:type="dcterms:W3CDTF">2009-08-25T22:42:10Z</dcterms:modified>
  <cp:category/>
  <cp:version/>
  <cp:contentType/>
  <cp:contentStatus/>
</cp:coreProperties>
</file>